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1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3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3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4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41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omments3.xml" ContentType="application/vnd.openxmlformats-officedocument.spreadsheetml.comments+xml"/>
  <Override PartName="/xl/charts/chart42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omments4.xml" ContentType="application/vnd.openxmlformats-officedocument.spreadsheetml.comments+xml"/>
  <Override PartName="/xl/charts/chart43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44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45.xml" ContentType="application/vnd.openxmlformats-officedocument.drawingml.chart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46.xml" ContentType="application/vnd.openxmlformats-officedocument.drawingml.chart+xml"/>
  <Override PartName="/xl/drawings/drawing71.xml" ContentType="application/vnd.openxmlformats-officedocument.drawingml.chartshapes+xml"/>
  <Override PartName="/xl/drawings/drawing72.xml" ContentType="application/vnd.openxmlformats-officedocument.drawing+xml"/>
  <Override PartName="/xl/charts/chart47.xml" ContentType="application/vnd.openxmlformats-officedocument.drawingml.chart+xml"/>
  <Override PartName="/xl/drawings/drawing73.xml" ContentType="application/vnd.openxmlformats-officedocument.drawingml.chartshapes+xml"/>
  <Override PartName="/xl/drawings/drawing74.xml" ContentType="application/vnd.openxmlformats-officedocument.drawing+xml"/>
  <Override PartName="/xl/charts/chart48.xml" ContentType="application/vnd.openxmlformats-officedocument.drawingml.chart+xml"/>
  <Override PartName="/xl/drawings/drawing75.xml" ContentType="application/vnd.openxmlformats-officedocument.drawingml.chartshapes+xml"/>
  <Override PartName="/xl/drawings/drawing76.xml" ContentType="application/vnd.openxmlformats-officedocument.drawing+xml"/>
  <Override PartName="/xl/charts/chart49.xml" ContentType="application/vnd.openxmlformats-officedocument.drawingml.chart+xml"/>
  <Override PartName="/xl/drawings/drawing77.xml" ContentType="application/vnd.openxmlformats-officedocument.drawingml.chartshapes+xml"/>
  <Override PartName="/xl/drawings/drawing78.xml" ContentType="application/vnd.openxmlformats-officedocument.drawing+xml"/>
  <Override PartName="/xl/charts/chart50.xml" ContentType="application/vnd.openxmlformats-officedocument.drawingml.chart+xml"/>
  <Override PartName="/xl/drawings/drawing79.xml" ContentType="application/vnd.openxmlformats-officedocument.drawingml.chartshapes+xml"/>
  <Override PartName="/xl/drawings/drawing80.xml" ContentType="application/vnd.openxmlformats-officedocument.drawing+xml"/>
  <Override PartName="/xl/charts/chart51.xml" ContentType="application/vnd.openxmlformats-officedocument.drawingml.chart+xml"/>
  <Override PartName="/xl/drawings/drawing81.xml" ContentType="application/vnd.openxmlformats-officedocument.drawingml.chartshapes+xml"/>
  <Override PartName="/xl/drawings/drawing82.xml" ContentType="application/vnd.openxmlformats-officedocument.drawing+xml"/>
  <Override PartName="/xl/charts/chart52.xml" ContentType="application/vnd.openxmlformats-officedocument.drawingml.chart+xml"/>
  <Override PartName="/xl/drawings/drawing83.xml" ContentType="application/vnd.openxmlformats-officedocument.drawingml.chartshapes+xml"/>
  <Override PartName="/xl/drawings/drawing84.xml" ContentType="application/vnd.openxmlformats-officedocument.drawing+xml"/>
  <Override PartName="/xl/charts/chart53.xml" ContentType="application/vnd.openxmlformats-officedocument.drawingml.chart+xml"/>
  <Override PartName="/xl/drawings/drawing85.xml" ContentType="application/vnd.openxmlformats-officedocument.drawingml.chartshapes+xml"/>
  <Override PartName="/xl/drawings/drawing86.xml" ContentType="application/vnd.openxmlformats-officedocument.drawing+xml"/>
  <Override PartName="/xl/charts/chart54.xml" ContentType="application/vnd.openxmlformats-officedocument.drawingml.chart+xml"/>
  <Override PartName="/xl/drawings/drawing87.xml" ContentType="application/vnd.openxmlformats-officedocument.drawingml.chartshapes+xml"/>
  <Override PartName="/xl/drawings/drawing88.xml" ContentType="application/vnd.openxmlformats-officedocument.drawing+xml"/>
  <Override PartName="/xl/comments5.xml" ContentType="application/vnd.openxmlformats-officedocument.spreadsheetml.comments+xml"/>
  <Override PartName="/xl/charts/chart55.xml" ContentType="application/vnd.openxmlformats-officedocument.drawingml.chart+xml"/>
  <Override PartName="/xl/drawings/drawing89.xml" ContentType="application/vnd.openxmlformats-officedocument.drawingml.chartshapes+xml"/>
  <Override PartName="/xl/drawings/drawing90.xml" ContentType="application/vnd.openxmlformats-officedocument.drawing+xml"/>
  <Override PartName="/xl/charts/chart56.xml" ContentType="application/vnd.openxmlformats-officedocument.drawingml.chart+xml"/>
  <Override PartName="/xl/drawings/drawing91.xml" ContentType="application/vnd.openxmlformats-officedocument.drawingml.chartshapes+xml"/>
  <Override PartName="/xl/drawings/drawing92.xml" ContentType="application/vnd.openxmlformats-officedocument.drawing+xml"/>
  <Override PartName="/xl/charts/chart57.xml" ContentType="application/vnd.openxmlformats-officedocument.drawingml.chart+xml"/>
  <Override PartName="/xl/drawings/drawing93.xml" ContentType="application/vnd.openxmlformats-officedocument.drawingml.chartshapes+xml"/>
  <Override PartName="/xl/drawings/drawing9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95.xml" ContentType="application/vnd.openxmlformats-officedocument.drawing+xml"/>
  <Override PartName="/xl/charts/chart58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59.xml" ContentType="application/vnd.openxmlformats-officedocument.drawingml.chart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60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61.xml" ContentType="application/vnd.openxmlformats-officedocument.drawingml.chart+xml"/>
  <Override PartName="/xl/drawings/drawing10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95" windowHeight="3870" tabRatio="814"/>
  </bookViews>
  <sheets>
    <sheet name="SUMMARY" sheetId="1" r:id="rId1"/>
    <sheet name="GRAPHS_1" sheetId="57" r:id="rId2"/>
    <sheet name="GRAPHS_2" sheetId="60" r:id="rId3"/>
    <sheet name="GAS RATE" sheetId="58" r:id="rId4"/>
    <sheet name="Space inventory" sheetId="59" r:id="rId5"/>
    <sheet name="RESIDENCES" sheetId="13" r:id="rId6"/>
    <sheet name="ATHLETICS" sheetId="21" r:id="rId7"/>
    <sheet name="STUDENT B." sheetId="51" r:id="rId8"/>
    <sheet name="Renfrew" sheetId="2" r:id="rId9"/>
    <sheet name="Lanark" sheetId="5" r:id="rId10"/>
    <sheet name=" Russell-Grenville" sheetId="6" r:id="rId11"/>
    <sheet name=" Glengarry" sheetId="7" r:id="rId12"/>
    <sheet name=" Stormont Dundas" sheetId="8" r:id="rId13"/>
    <sheet name="Leeds" sheetId="9" r:id="rId14"/>
    <sheet name=" Prescott" sheetId="10" r:id="rId15"/>
    <sheet name="Frontenac" sheetId="11" r:id="rId16"/>
    <sheet name="Lennox Addington" sheetId="12" r:id="rId17"/>
    <sheet name="Gymnasium" sheetId="15" r:id="rId18"/>
    <sheet name="Athletics Pool" sheetId="16" r:id="rId19"/>
    <sheet name="Field House" sheetId="17" r:id="rId20"/>
    <sheet name="Alumni Hall" sheetId="18" r:id="rId21"/>
    <sheet name=" Ice House" sheetId="19" r:id="rId22"/>
    <sheet name=" Tennis Bubble" sheetId="20" r:id="rId23"/>
    <sheet name="OC Transpo" sheetId="22" r:id="rId24"/>
    <sheet name="Loeb Cafe" sheetId="23" r:id="rId25"/>
    <sheet name="Commons" sheetId="24" r:id="rId26"/>
    <sheet name="Parking" sheetId="25" r:id="rId27"/>
    <sheet name="Daycare" sheetId="26" r:id="rId28"/>
    <sheet name="CTTC" sheetId="28" r:id="rId29"/>
    <sheet name="NWRC" sheetId="29" r:id="rId30"/>
    <sheet name=" HCI" sheetId="30" r:id="rId31"/>
    <sheet name="Tory" sheetId="31" r:id="rId32"/>
    <sheet name="Macodrum" sheetId="33" r:id="rId33"/>
    <sheet name="Paterson Hall" sheetId="34" r:id="rId34"/>
    <sheet name="Southam" sheetId="35" r:id="rId35"/>
    <sheet name="Mackenzie" sheetId="36" r:id="rId36"/>
    <sheet name="Steacie" sheetId="37" r:id="rId37"/>
    <sheet name="Herzberg" sheetId="38" r:id="rId38"/>
    <sheet name="Loeb" sheetId="39" r:id="rId39"/>
    <sheet name="Nesbitt" sheetId="40" r:id="rId40"/>
    <sheet name="Dunton" sheetId="41" r:id="rId41"/>
    <sheet name="Architecture" sheetId="42" r:id="rId42"/>
    <sheet name="St. Pats" sheetId="43" r:id="rId43"/>
    <sheet name="Social Science" sheetId="44" r:id="rId44"/>
    <sheet name="Life Science" sheetId="45" r:id="rId45"/>
    <sheet name="Minto Case" sheetId="46" r:id="rId46"/>
    <sheet name="Azrieli TH" sheetId="47" r:id="rId47"/>
    <sheet name="Azrieli PL" sheetId="48" r:id="rId48"/>
    <sheet name="Canal" sheetId="49" r:id="rId49"/>
    <sheet name="River" sheetId="50" r:id="rId50"/>
    <sheet name="Maintenance" sheetId="52" r:id="rId51"/>
    <sheet name="HCl-VSIM" sheetId="53" r:id="rId52"/>
    <sheet name="RO CW &amp; Graphics" sheetId="62" r:id="rId53"/>
    <sheet name="Robertson" sheetId="32" r:id="rId54"/>
    <sheet name="Rooftops" sheetId="54" r:id="rId55"/>
    <sheet name="Grounds Shed" sheetId="55" r:id="rId56"/>
    <sheet name="CHP" sheetId="56" r:id="rId57"/>
  </sheets>
  <externalReferences>
    <externalReference r:id="rId58"/>
  </externalReferences>
  <definedNames>
    <definedName name="EstimationOptions">[1]Validation!$A$2:$A$3</definedName>
  </definedNames>
  <calcPr calcId="152511"/>
</workbook>
</file>

<file path=xl/calcChain.xml><?xml version="1.0" encoding="utf-8"?>
<calcChain xmlns="http://schemas.openxmlformats.org/spreadsheetml/2006/main">
  <c r="G16" i="32" l="1"/>
  <c r="F16" i="32"/>
  <c r="E6" i="32"/>
  <c r="D6" i="32"/>
  <c r="U53" i="57" l="1"/>
  <c r="U54" i="57"/>
  <c r="U55" i="57"/>
  <c r="U56" i="57"/>
  <c r="U47" i="57"/>
  <c r="U48" i="57"/>
  <c r="U49" i="57"/>
  <c r="U50" i="57"/>
  <c r="U51" i="57"/>
  <c r="U52" i="57"/>
  <c r="U39" i="57"/>
  <c r="U40" i="57"/>
  <c r="U41" i="57"/>
  <c r="U42" i="57"/>
  <c r="U43" i="57"/>
  <c r="U44" i="57"/>
  <c r="U45" i="57"/>
  <c r="U46" i="57"/>
  <c r="U38" i="57"/>
  <c r="AM58" i="59" l="1"/>
  <c r="AL58" i="59"/>
  <c r="AK58" i="59"/>
  <c r="AJ58" i="59"/>
  <c r="AI58" i="59"/>
  <c r="AH58" i="59"/>
  <c r="AG58" i="59"/>
  <c r="AF58" i="59"/>
  <c r="AE58" i="59"/>
  <c r="AD58" i="59"/>
  <c r="AC58" i="59"/>
  <c r="AB58" i="59"/>
  <c r="AA58" i="59"/>
  <c r="Z58" i="59"/>
  <c r="Y58" i="59"/>
  <c r="X58" i="59"/>
  <c r="W58" i="59"/>
  <c r="V58" i="59"/>
  <c r="U58" i="59"/>
  <c r="T58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AN57" i="59"/>
  <c r="AO57" i="59" s="1"/>
  <c r="AO56" i="59"/>
  <c r="AN56" i="59"/>
  <c r="AN55" i="59"/>
  <c r="AO55" i="59" s="1"/>
  <c r="AO54" i="59"/>
  <c r="AN54" i="59"/>
  <c r="AN53" i="59"/>
  <c r="AO53" i="59" s="1"/>
  <c r="AN52" i="59"/>
  <c r="AN51" i="59"/>
  <c r="AO51" i="59" s="1"/>
  <c r="AN50" i="59"/>
  <c r="AO50" i="59" s="1"/>
  <c r="AN49" i="59"/>
  <c r="AO49" i="59" s="1"/>
  <c r="AN48" i="59"/>
  <c r="AO48" i="59" s="1"/>
  <c r="AN47" i="59"/>
  <c r="AO47" i="59" s="1"/>
  <c r="AN46" i="59"/>
  <c r="AO46" i="59" s="1"/>
  <c r="AN45" i="59"/>
  <c r="AO45" i="59" s="1"/>
  <c r="AN44" i="59"/>
  <c r="AO44" i="59" s="1"/>
  <c r="AN43" i="59"/>
  <c r="AO43" i="59" s="1"/>
  <c r="AN42" i="59"/>
  <c r="AO42" i="59" s="1"/>
  <c r="AN41" i="59"/>
  <c r="AO41" i="59" s="1"/>
  <c r="AN40" i="59"/>
  <c r="AO40" i="59" s="1"/>
  <c r="AN39" i="59"/>
  <c r="AO39" i="59" s="1"/>
  <c r="AN38" i="59"/>
  <c r="AO38" i="59" s="1"/>
  <c r="AN37" i="59"/>
  <c r="AO37" i="59" s="1"/>
  <c r="AN36" i="59"/>
  <c r="AO36" i="59" s="1"/>
  <c r="AN35" i="59"/>
  <c r="AO35" i="59" s="1"/>
  <c r="AN34" i="59"/>
  <c r="AO34" i="59" s="1"/>
  <c r="AN33" i="59"/>
  <c r="AO33" i="59" s="1"/>
  <c r="AN32" i="59"/>
  <c r="AO32" i="59" s="1"/>
  <c r="AN31" i="59"/>
  <c r="AO31" i="59" s="1"/>
  <c r="AN30" i="59"/>
  <c r="AO30" i="59" s="1"/>
  <c r="AN29" i="59"/>
  <c r="AO29" i="59" s="1"/>
  <c r="AN28" i="59"/>
  <c r="AO28" i="59" s="1"/>
  <c r="AN27" i="59"/>
  <c r="AO27" i="59" s="1"/>
  <c r="AN26" i="59"/>
  <c r="AO26" i="59" s="1"/>
  <c r="AN25" i="59"/>
  <c r="AO25" i="59" s="1"/>
  <c r="AN24" i="59"/>
  <c r="AO24" i="59" s="1"/>
  <c r="AN23" i="59"/>
  <c r="AO23" i="59" s="1"/>
  <c r="AN22" i="59"/>
  <c r="AO22" i="59" s="1"/>
  <c r="AN21" i="59"/>
  <c r="AO21" i="59" s="1"/>
  <c r="AN20" i="59"/>
  <c r="AO20" i="59" s="1"/>
  <c r="AN19" i="59"/>
  <c r="AO19" i="59" s="1"/>
  <c r="AN18" i="59"/>
  <c r="AO18" i="59" s="1"/>
  <c r="AN17" i="59"/>
  <c r="AO17" i="59" s="1"/>
  <c r="AN16" i="59"/>
  <c r="AO16" i="59" s="1"/>
  <c r="AN15" i="59"/>
  <c r="AO15" i="59" s="1"/>
  <c r="AN14" i="59"/>
  <c r="AO14" i="59" s="1"/>
  <c r="AN13" i="59"/>
  <c r="AO13" i="59" s="1"/>
  <c r="AN12" i="59"/>
  <c r="AO12" i="59" s="1"/>
  <c r="AN11" i="59"/>
  <c r="AO11" i="59" s="1"/>
  <c r="AO10" i="59"/>
  <c r="AO9" i="59"/>
  <c r="AN9" i="59"/>
  <c r="AN8" i="59"/>
  <c r="AN58" i="59" l="1"/>
  <c r="AO8" i="59"/>
  <c r="AO58" i="59" s="1"/>
  <c r="AO59" i="59"/>
  <c r="W3" i="57" l="1"/>
  <c r="B38" i="55"/>
  <c r="B37" i="55"/>
  <c r="B38" i="54"/>
  <c r="B37" i="54"/>
  <c r="B38" i="25"/>
  <c r="B37" i="25"/>
  <c r="B38" i="22"/>
  <c r="B37" i="22"/>
  <c r="C38" i="20"/>
  <c r="B38" i="20"/>
  <c r="C37" i="20"/>
  <c r="B37" i="20"/>
  <c r="F38" i="8"/>
  <c r="F37" i="8"/>
  <c r="F38" i="56"/>
  <c r="F37" i="56"/>
  <c r="E38" i="56"/>
  <c r="D38" i="56"/>
  <c r="C38" i="56"/>
  <c r="B38" i="56"/>
  <c r="E37" i="56"/>
  <c r="D37" i="56"/>
  <c r="C37" i="56"/>
  <c r="B37" i="56"/>
  <c r="J38" i="32"/>
  <c r="I38" i="32"/>
  <c r="H38" i="32"/>
  <c r="B38" i="32"/>
  <c r="J37" i="32"/>
  <c r="I37" i="32"/>
  <c r="H37" i="32"/>
  <c r="B37" i="32"/>
  <c r="E38" i="53"/>
  <c r="D38" i="53"/>
  <c r="C38" i="53"/>
  <c r="B38" i="53"/>
  <c r="E37" i="53"/>
  <c r="D37" i="53"/>
  <c r="C37" i="53"/>
  <c r="B37" i="53"/>
  <c r="E38" i="52"/>
  <c r="D38" i="52"/>
  <c r="C38" i="52"/>
  <c r="B38" i="52"/>
  <c r="E37" i="52"/>
  <c r="D37" i="52"/>
  <c r="C37" i="52"/>
  <c r="B37" i="52"/>
  <c r="E38" i="50"/>
  <c r="D38" i="50"/>
  <c r="C38" i="50"/>
  <c r="B38" i="50"/>
  <c r="W56" i="57" s="1"/>
  <c r="E37" i="50"/>
  <c r="D37" i="50"/>
  <c r="C37" i="50"/>
  <c r="B37" i="50"/>
  <c r="V56" i="57" s="1"/>
  <c r="E38" i="49"/>
  <c r="D38" i="49"/>
  <c r="C38" i="49"/>
  <c r="B38" i="49"/>
  <c r="W55" i="57" s="1"/>
  <c r="E37" i="49"/>
  <c r="D37" i="49"/>
  <c r="C37" i="49"/>
  <c r="B37" i="49"/>
  <c r="V55" i="57" s="1"/>
  <c r="E38" i="48"/>
  <c r="D38" i="48"/>
  <c r="C38" i="48"/>
  <c r="B38" i="48"/>
  <c r="W54" i="57" s="1"/>
  <c r="E37" i="48"/>
  <c r="D37" i="48"/>
  <c r="C37" i="48"/>
  <c r="B37" i="48"/>
  <c r="V54" i="57" s="1"/>
  <c r="E38" i="47"/>
  <c r="D38" i="47"/>
  <c r="C38" i="47"/>
  <c r="B38" i="47"/>
  <c r="W53" i="57" s="1"/>
  <c r="E37" i="47"/>
  <c r="D37" i="47"/>
  <c r="C37" i="47"/>
  <c r="B37" i="47"/>
  <c r="V53" i="57" s="1"/>
  <c r="E38" i="46"/>
  <c r="D38" i="46"/>
  <c r="C38" i="46"/>
  <c r="B38" i="46"/>
  <c r="W52" i="57" s="1"/>
  <c r="E37" i="46"/>
  <c r="D37" i="46"/>
  <c r="C37" i="46"/>
  <c r="B37" i="46"/>
  <c r="V52" i="57" s="1"/>
  <c r="E38" i="45"/>
  <c r="D38" i="45"/>
  <c r="C38" i="45"/>
  <c r="B38" i="45"/>
  <c r="W51" i="57" s="1"/>
  <c r="E37" i="45"/>
  <c r="D37" i="45"/>
  <c r="C37" i="45"/>
  <c r="B37" i="45"/>
  <c r="V51" i="57" s="1"/>
  <c r="E38" i="44"/>
  <c r="D38" i="44"/>
  <c r="C38" i="44"/>
  <c r="B38" i="44"/>
  <c r="W50" i="57" s="1"/>
  <c r="E37" i="44"/>
  <c r="D37" i="44"/>
  <c r="C37" i="44"/>
  <c r="B37" i="44"/>
  <c r="V50" i="57" s="1"/>
  <c r="E38" i="43"/>
  <c r="D38" i="43"/>
  <c r="C38" i="43"/>
  <c r="B38" i="43"/>
  <c r="W49" i="57" s="1"/>
  <c r="E37" i="43"/>
  <c r="D37" i="43"/>
  <c r="C37" i="43"/>
  <c r="B37" i="43"/>
  <c r="V49" i="57" s="1"/>
  <c r="E38" i="42"/>
  <c r="D38" i="42"/>
  <c r="C38" i="42"/>
  <c r="B38" i="42"/>
  <c r="W48" i="57" s="1"/>
  <c r="E37" i="42"/>
  <c r="D37" i="42"/>
  <c r="C37" i="42"/>
  <c r="B37" i="42"/>
  <c r="V48" i="57" s="1"/>
  <c r="E38" i="41"/>
  <c r="D38" i="41"/>
  <c r="C38" i="41"/>
  <c r="B38" i="41"/>
  <c r="W47" i="57" s="1"/>
  <c r="E37" i="41"/>
  <c r="D37" i="41"/>
  <c r="C37" i="41"/>
  <c r="B37" i="41"/>
  <c r="V47" i="57" s="1"/>
  <c r="E38" i="40"/>
  <c r="D38" i="40"/>
  <c r="C38" i="40"/>
  <c r="B38" i="40"/>
  <c r="W46" i="57" s="1"/>
  <c r="E37" i="40"/>
  <c r="D37" i="40"/>
  <c r="C37" i="40"/>
  <c r="B37" i="40"/>
  <c r="V46" i="57" s="1"/>
  <c r="E38" i="39"/>
  <c r="D38" i="39"/>
  <c r="C38" i="39"/>
  <c r="B38" i="39"/>
  <c r="W45" i="57" s="1"/>
  <c r="E37" i="39"/>
  <c r="D37" i="39"/>
  <c r="C37" i="39"/>
  <c r="B37" i="39"/>
  <c r="V45" i="57" s="1"/>
  <c r="E38" i="38"/>
  <c r="D38" i="38"/>
  <c r="C38" i="38"/>
  <c r="B38" i="38"/>
  <c r="W44" i="57" s="1"/>
  <c r="E37" i="38"/>
  <c r="D37" i="38"/>
  <c r="C37" i="38"/>
  <c r="B37" i="38"/>
  <c r="V44" i="57" s="1"/>
  <c r="E38" i="37"/>
  <c r="D38" i="37"/>
  <c r="C38" i="37"/>
  <c r="B38" i="37"/>
  <c r="W43" i="57" s="1"/>
  <c r="E37" i="37"/>
  <c r="D37" i="37"/>
  <c r="C37" i="37"/>
  <c r="B37" i="37"/>
  <c r="V43" i="57" s="1"/>
  <c r="E38" i="36"/>
  <c r="D38" i="36"/>
  <c r="C38" i="36"/>
  <c r="B38" i="36"/>
  <c r="W42" i="57" s="1"/>
  <c r="E37" i="36"/>
  <c r="D37" i="36"/>
  <c r="C37" i="36"/>
  <c r="B37" i="36"/>
  <c r="V42" i="57" s="1"/>
  <c r="E38" i="35"/>
  <c r="D38" i="35"/>
  <c r="C38" i="35"/>
  <c r="B38" i="35"/>
  <c r="W41" i="57" s="1"/>
  <c r="E37" i="35"/>
  <c r="D37" i="35"/>
  <c r="C37" i="35"/>
  <c r="B37" i="35"/>
  <c r="V41" i="57" s="1"/>
  <c r="E38" i="34"/>
  <c r="D38" i="34"/>
  <c r="C38" i="34"/>
  <c r="B38" i="34"/>
  <c r="W40" i="57" s="1"/>
  <c r="E37" i="34"/>
  <c r="D37" i="34"/>
  <c r="C37" i="34"/>
  <c r="B37" i="34"/>
  <c r="V40" i="57" s="1"/>
  <c r="E38" i="33"/>
  <c r="D38" i="33"/>
  <c r="C38" i="33"/>
  <c r="B38" i="33"/>
  <c r="W39" i="57" s="1"/>
  <c r="E37" i="33"/>
  <c r="D37" i="33"/>
  <c r="C37" i="33"/>
  <c r="B37" i="33"/>
  <c r="V39" i="57" s="1"/>
  <c r="E38" i="31"/>
  <c r="D38" i="31"/>
  <c r="C38" i="31"/>
  <c r="B38" i="31"/>
  <c r="W38" i="57" s="1"/>
  <c r="E37" i="31"/>
  <c r="D37" i="31"/>
  <c r="C37" i="31"/>
  <c r="B37" i="31"/>
  <c r="V38" i="57" s="1"/>
  <c r="E38" i="30"/>
  <c r="D38" i="30"/>
  <c r="C38" i="30"/>
  <c r="B38" i="30"/>
  <c r="E37" i="30"/>
  <c r="D37" i="30"/>
  <c r="C37" i="30"/>
  <c r="B37" i="30"/>
  <c r="E38" i="29"/>
  <c r="D38" i="29"/>
  <c r="C38" i="29"/>
  <c r="B38" i="29"/>
  <c r="E37" i="29"/>
  <c r="D37" i="29"/>
  <c r="C37" i="29"/>
  <c r="B37" i="29"/>
  <c r="E38" i="28"/>
  <c r="D38" i="28"/>
  <c r="C38" i="28"/>
  <c r="B38" i="28"/>
  <c r="E37" i="28"/>
  <c r="D37" i="28"/>
  <c r="C37" i="28"/>
  <c r="B37" i="28"/>
  <c r="E38" i="26"/>
  <c r="D38" i="26"/>
  <c r="C38" i="26"/>
  <c r="B38" i="26"/>
  <c r="E37" i="26"/>
  <c r="D37" i="26"/>
  <c r="C37" i="26"/>
  <c r="B37" i="26"/>
  <c r="G38" i="24"/>
  <c r="F38" i="24"/>
  <c r="G37" i="24"/>
  <c r="F37" i="24"/>
  <c r="E38" i="24"/>
  <c r="D38" i="24"/>
  <c r="C38" i="24"/>
  <c r="B38" i="24"/>
  <c r="E37" i="24"/>
  <c r="D37" i="24"/>
  <c r="C37" i="24"/>
  <c r="B37" i="24"/>
  <c r="E38" i="23"/>
  <c r="D38" i="23"/>
  <c r="C38" i="23"/>
  <c r="B38" i="23"/>
  <c r="E37" i="23"/>
  <c r="D37" i="23"/>
  <c r="C37" i="23"/>
  <c r="B37" i="23"/>
  <c r="E38" i="19"/>
  <c r="D38" i="19"/>
  <c r="C38" i="19"/>
  <c r="B38" i="19"/>
  <c r="E37" i="19"/>
  <c r="D37" i="19"/>
  <c r="C37" i="19"/>
  <c r="B37" i="19"/>
  <c r="E38" i="18"/>
  <c r="D38" i="18"/>
  <c r="C38" i="18"/>
  <c r="B38" i="18"/>
  <c r="E37" i="18"/>
  <c r="D37" i="18"/>
  <c r="C37" i="18"/>
  <c r="B37" i="18"/>
  <c r="E38" i="17"/>
  <c r="D38" i="17"/>
  <c r="C38" i="17"/>
  <c r="B38" i="17"/>
  <c r="E37" i="17"/>
  <c r="D37" i="17"/>
  <c r="C37" i="17"/>
  <c r="B37" i="17"/>
  <c r="E38" i="16"/>
  <c r="D38" i="16"/>
  <c r="C38" i="16"/>
  <c r="B38" i="16"/>
  <c r="E37" i="16"/>
  <c r="D37" i="16"/>
  <c r="C37" i="16"/>
  <c r="B37" i="16"/>
  <c r="E38" i="15"/>
  <c r="D38" i="15"/>
  <c r="C38" i="15"/>
  <c r="B38" i="15"/>
  <c r="E37" i="15"/>
  <c r="D37" i="15"/>
  <c r="C37" i="15"/>
  <c r="B37" i="15"/>
  <c r="E38" i="12"/>
  <c r="D38" i="12"/>
  <c r="C38" i="12"/>
  <c r="B38" i="12"/>
  <c r="W11" i="57" s="1"/>
  <c r="E37" i="12"/>
  <c r="D37" i="12"/>
  <c r="C37" i="12"/>
  <c r="B37" i="12"/>
  <c r="V11" i="57" s="1"/>
  <c r="E38" i="11"/>
  <c r="D38" i="11"/>
  <c r="C38" i="11"/>
  <c r="B38" i="11"/>
  <c r="W10" i="57" s="1"/>
  <c r="E37" i="11"/>
  <c r="D37" i="11"/>
  <c r="C37" i="11"/>
  <c r="B37" i="11"/>
  <c r="V10" i="57" s="1"/>
  <c r="E38" i="10"/>
  <c r="D38" i="10"/>
  <c r="C38" i="10"/>
  <c r="B38" i="10"/>
  <c r="W9" i="57" s="1"/>
  <c r="E37" i="10"/>
  <c r="D37" i="10"/>
  <c r="C37" i="10"/>
  <c r="B37" i="10"/>
  <c r="V9" i="57" s="1"/>
  <c r="E38" i="9"/>
  <c r="D38" i="9"/>
  <c r="C38" i="9"/>
  <c r="B38" i="9"/>
  <c r="W8" i="57" s="1"/>
  <c r="E37" i="9"/>
  <c r="D37" i="9"/>
  <c r="C37" i="9"/>
  <c r="B37" i="9"/>
  <c r="V8" i="57" s="1"/>
  <c r="E38" i="8"/>
  <c r="D38" i="8"/>
  <c r="C38" i="8"/>
  <c r="B38" i="8"/>
  <c r="W7" i="57" s="1"/>
  <c r="E37" i="8"/>
  <c r="D37" i="8"/>
  <c r="C37" i="8"/>
  <c r="B37" i="8"/>
  <c r="V7" i="57" s="1"/>
  <c r="E38" i="7"/>
  <c r="D38" i="7"/>
  <c r="C38" i="7"/>
  <c r="B38" i="7"/>
  <c r="W6" i="57" s="1"/>
  <c r="E37" i="7"/>
  <c r="D37" i="7"/>
  <c r="C37" i="7"/>
  <c r="B37" i="7"/>
  <c r="V6" i="57" s="1"/>
  <c r="F38" i="6"/>
  <c r="F37" i="6"/>
  <c r="E38" i="6"/>
  <c r="D38" i="6"/>
  <c r="C38" i="6"/>
  <c r="B38" i="6"/>
  <c r="W5" i="57" s="1"/>
  <c r="E37" i="6"/>
  <c r="D37" i="6"/>
  <c r="C37" i="6"/>
  <c r="B37" i="6"/>
  <c r="V5" i="57" s="1"/>
  <c r="E38" i="5"/>
  <c r="D38" i="5"/>
  <c r="C38" i="5"/>
  <c r="B38" i="5"/>
  <c r="W4" i="57" s="1"/>
  <c r="E37" i="5"/>
  <c r="D37" i="5"/>
  <c r="C37" i="5"/>
  <c r="B37" i="5"/>
  <c r="V4" i="57" s="1"/>
  <c r="C38" i="2"/>
  <c r="D38" i="2"/>
  <c r="E38" i="2"/>
  <c r="C37" i="2"/>
  <c r="D37" i="2"/>
  <c r="E37" i="2"/>
  <c r="B38" i="2"/>
  <c r="B37" i="2"/>
  <c r="V3" i="57" s="1"/>
  <c r="B36" i="54" l="1"/>
  <c r="B36" i="55"/>
  <c r="C36" i="56"/>
  <c r="D36" i="56"/>
  <c r="E36" i="56"/>
  <c r="M22" i="58" l="1"/>
  <c r="I13" i="1" l="1"/>
  <c r="J13" i="1"/>
  <c r="I20" i="1"/>
  <c r="J20" i="1"/>
  <c r="J49" i="1"/>
  <c r="F36" i="56"/>
  <c r="I55" i="1"/>
  <c r="E55" i="1"/>
  <c r="F55" i="1"/>
  <c r="G55" i="1"/>
  <c r="D55" i="1"/>
  <c r="B36" i="56"/>
  <c r="G53" i="1"/>
  <c r="P51" i="1" l="1"/>
  <c r="L55" i="1"/>
  <c r="N52" i="1"/>
  <c r="L54" i="1"/>
  <c r="M54" i="1"/>
  <c r="N54" i="1"/>
  <c r="O54" i="1"/>
  <c r="P54" i="1"/>
  <c r="M55" i="1"/>
  <c r="N55" i="1"/>
  <c r="O55" i="1"/>
  <c r="P55" i="1"/>
  <c r="F52" i="1"/>
  <c r="G52" i="1"/>
  <c r="O52" i="1" s="1"/>
  <c r="H52" i="1"/>
  <c r="P52" i="1" s="1"/>
  <c r="I52" i="1"/>
  <c r="B36" i="53"/>
  <c r="D52" i="1" s="1"/>
  <c r="L52" i="1" s="1"/>
  <c r="E36" i="53"/>
  <c r="D36" i="53"/>
  <c r="C36" i="53"/>
  <c r="E52" i="1" s="1"/>
  <c r="M52" i="1" s="1"/>
  <c r="H50" i="1" l="1"/>
  <c r="P50" i="1" s="1"/>
  <c r="I50" i="1"/>
  <c r="E36" i="52" l="1"/>
  <c r="G50" i="1" s="1"/>
  <c r="O50" i="1" s="1"/>
  <c r="D36" i="52"/>
  <c r="F50" i="1" s="1"/>
  <c r="N50" i="1" s="1"/>
  <c r="C36" i="52"/>
  <c r="E50" i="1" s="1"/>
  <c r="M50" i="1" s="1"/>
  <c r="B36" i="52"/>
  <c r="D50" i="1" s="1"/>
  <c r="L50" i="1" s="1"/>
  <c r="C49" i="1" l="1"/>
  <c r="H48" i="1"/>
  <c r="I48" i="1"/>
  <c r="H47" i="1"/>
  <c r="I47" i="1"/>
  <c r="E36" i="50"/>
  <c r="G48" i="1" s="1"/>
  <c r="D36" i="50"/>
  <c r="F48" i="1" s="1"/>
  <c r="C36" i="50"/>
  <c r="E48" i="1" s="1"/>
  <c r="B36" i="50"/>
  <c r="D48" i="1" s="1"/>
  <c r="E36" i="49"/>
  <c r="G47" i="1" s="1"/>
  <c r="D36" i="49"/>
  <c r="F47" i="1" s="1"/>
  <c r="C36" i="49"/>
  <c r="E47" i="1" s="1"/>
  <c r="B36" i="49"/>
  <c r="D47" i="1" s="1"/>
  <c r="H46" i="1"/>
  <c r="I46" i="1"/>
  <c r="E36" i="48"/>
  <c r="G46" i="1" s="1"/>
  <c r="D36" i="48"/>
  <c r="F46" i="1" s="1"/>
  <c r="C36" i="48"/>
  <c r="E46" i="1" s="1"/>
  <c r="B36" i="48"/>
  <c r="D46" i="1" s="1"/>
  <c r="G45" i="1"/>
  <c r="H45" i="1"/>
  <c r="I45" i="1"/>
  <c r="E36" i="47"/>
  <c r="D36" i="47"/>
  <c r="F45" i="1" s="1"/>
  <c r="C36" i="47"/>
  <c r="E45" i="1" s="1"/>
  <c r="B36" i="47"/>
  <c r="D45" i="1" s="1"/>
  <c r="H44" i="1" l="1"/>
  <c r="I44" i="1"/>
  <c r="E36" i="46"/>
  <c r="G44" i="1" s="1"/>
  <c r="D36" i="46"/>
  <c r="F44" i="1" s="1"/>
  <c r="C36" i="46"/>
  <c r="E44" i="1" s="1"/>
  <c r="B36" i="46"/>
  <c r="D44" i="1" s="1"/>
  <c r="H43" i="1"/>
  <c r="I43" i="1"/>
  <c r="E36" i="45"/>
  <c r="G43" i="1" s="1"/>
  <c r="D36" i="45"/>
  <c r="F43" i="1" s="1"/>
  <c r="C36" i="45"/>
  <c r="E43" i="1" s="1"/>
  <c r="B36" i="45"/>
  <c r="D43" i="1" s="1"/>
  <c r="H42" i="1"/>
  <c r="I42" i="1"/>
  <c r="E36" i="44"/>
  <c r="G42" i="1" s="1"/>
  <c r="D36" i="44"/>
  <c r="F42" i="1" s="1"/>
  <c r="C36" i="44"/>
  <c r="E42" i="1" s="1"/>
  <c r="B36" i="44"/>
  <c r="D42" i="1" s="1"/>
  <c r="H41" i="1"/>
  <c r="I41" i="1"/>
  <c r="E36" i="43"/>
  <c r="G41" i="1" s="1"/>
  <c r="D36" i="43"/>
  <c r="F41" i="1" s="1"/>
  <c r="C36" i="43"/>
  <c r="E41" i="1" s="1"/>
  <c r="B36" i="43"/>
  <c r="D41" i="1" s="1"/>
  <c r="H40" i="1"/>
  <c r="I40" i="1"/>
  <c r="E36" i="42"/>
  <c r="G40" i="1" s="1"/>
  <c r="D36" i="42"/>
  <c r="F40" i="1" s="1"/>
  <c r="C36" i="42"/>
  <c r="E40" i="1" s="1"/>
  <c r="B36" i="42"/>
  <c r="D40" i="1" s="1"/>
  <c r="H39" i="1"/>
  <c r="I39" i="1"/>
  <c r="E36" i="41"/>
  <c r="G39" i="1" s="1"/>
  <c r="D36" i="41"/>
  <c r="F39" i="1" s="1"/>
  <c r="C36" i="41"/>
  <c r="E39" i="1" s="1"/>
  <c r="B36" i="41"/>
  <c r="D39" i="1" s="1"/>
  <c r="H38" i="1"/>
  <c r="I38" i="1"/>
  <c r="E36" i="40"/>
  <c r="G38" i="1" s="1"/>
  <c r="D36" i="40"/>
  <c r="F38" i="1" s="1"/>
  <c r="C36" i="40"/>
  <c r="E38" i="1" s="1"/>
  <c r="B36" i="40"/>
  <c r="D38" i="1" s="1"/>
  <c r="H37" i="1" l="1"/>
  <c r="I37" i="1"/>
  <c r="E36" i="39"/>
  <c r="G37" i="1" s="1"/>
  <c r="D36" i="39"/>
  <c r="F37" i="1" s="1"/>
  <c r="C36" i="39"/>
  <c r="E37" i="1" s="1"/>
  <c r="B36" i="39"/>
  <c r="D37" i="1" s="1"/>
  <c r="H36" i="1"/>
  <c r="I36" i="1"/>
  <c r="E36" i="38"/>
  <c r="G36" i="1" s="1"/>
  <c r="D36" i="38"/>
  <c r="F36" i="1" s="1"/>
  <c r="C36" i="38"/>
  <c r="E36" i="1" s="1"/>
  <c r="B36" i="38"/>
  <c r="D36" i="1" s="1"/>
  <c r="H35" i="1"/>
  <c r="I35" i="1"/>
  <c r="E36" i="37"/>
  <c r="G35" i="1" s="1"/>
  <c r="D36" i="37"/>
  <c r="F35" i="1" s="1"/>
  <c r="C36" i="37"/>
  <c r="E35" i="1" s="1"/>
  <c r="B36" i="37"/>
  <c r="D35" i="1" s="1"/>
  <c r="B36" i="36"/>
  <c r="D34" i="1" s="1"/>
  <c r="H34" i="1"/>
  <c r="I34" i="1"/>
  <c r="J36" i="32" l="1"/>
  <c r="E36" i="36" l="1"/>
  <c r="G34" i="1" s="1"/>
  <c r="D36" i="36"/>
  <c r="F34" i="1" s="1"/>
  <c r="C36" i="36"/>
  <c r="E34" i="1" s="1"/>
  <c r="H33" i="1"/>
  <c r="I33" i="1"/>
  <c r="E36" i="35"/>
  <c r="G33" i="1" s="1"/>
  <c r="D36" i="35"/>
  <c r="F33" i="1" s="1"/>
  <c r="C36" i="35"/>
  <c r="E33" i="1" s="1"/>
  <c r="B36" i="35"/>
  <c r="D33" i="1" s="1"/>
  <c r="B36" i="34"/>
  <c r="C36" i="34"/>
  <c r="E32" i="1" s="1"/>
  <c r="D36" i="34"/>
  <c r="E36" i="34"/>
  <c r="G32" i="1" s="1"/>
  <c r="F32" i="1"/>
  <c r="H32" i="1"/>
  <c r="I32" i="1"/>
  <c r="D32" i="1"/>
  <c r="F31" i="1" l="1"/>
  <c r="H31" i="1"/>
  <c r="I31" i="1"/>
  <c r="D31" i="1"/>
  <c r="D36" i="33"/>
  <c r="B36" i="33"/>
  <c r="E36" i="33"/>
  <c r="G31" i="1" s="1"/>
  <c r="C36" i="33"/>
  <c r="E31" i="1" s="1"/>
  <c r="G51" i="1" l="1"/>
  <c r="O51" i="1" s="1"/>
  <c r="D51" i="1"/>
  <c r="L51" i="1" s="1"/>
  <c r="I36" i="32"/>
  <c r="F51" i="1" s="1"/>
  <c r="N51" i="1" s="1"/>
  <c r="H36" i="32"/>
  <c r="E51" i="1" s="1"/>
  <c r="M51" i="1" s="1"/>
  <c r="B36" i="32"/>
  <c r="C36" i="30"/>
  <c r="D36" i="30"/>
  <c r="E36" i="30"/>
  <c r="B36" i="30"/>
  <c r="C36" i="31"/>
  <c r="E30" i="1" s="1"/>
  <c r="M30" i="1" s="1"/>
  <c r="D36" i="31"/>
  <c r="E36" i="31"/>
  <c r="B36" i="31"/>
  <c r="F30" i="1"/>
  <c r="N30" i="1" s="1"/>
  <c r="G30" i="1"/>
  <c r="O30" i="1" s="1"/>
  <c r="D30" i="1"/>
  <c r="L31" i="1"/>
  <c r="M31" i="1"/>
  <c r="N31" i="1"/>
  <c r="O31" i="1"/>
  <c r="P31" i="1"/>
  <c r="L32" i="1"/>
  <c r="M32" i="1"/>
  <c r="N32" i="1"/>
  <c r="O32" i="1"/>
  <c r="P32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6" i="1"/>
  <c r="M36" i="1"/>
  <c r="N36" i="1"/>
  <c r="O36" i="1"/>
  <c r="P36" i="1"/>
  <c r="L37" i="1"/>
  <c r="M37" i="1"/>
  <c r="N37" i="1"/>
  <c r="O37" i="1"/>
  <c r="P37" i="1"/>
  <c r="L38" i="1"/>
  <c r="M38" i="1"/>
  <c r="N38" i="1"/>
  <c r="O38" i="1"/>
  <c r="P38" i="1"/>
  <c r="L39" i="1"/>
  <c r="M39" i="1"/>
  <c r="N39" i="1"/>
  <c r="O39" i="1"/>
  <c r="P39" i="1"/>
  <c r="L40" i="1"/>
  <c r="M40" i="1"/>
  <c r="N40" i="1"/>
  <c r="O40" i="1"/>
  <c r="P40" i="1"/>
  <c r="L41" i="1"/>
  <c r="M41" i="1"/>
  <c r="N41" i="1"/>
  <c r="O41" i="1"/>
  <c r="P41" i="1"/>
  <c r="L42" i="1"/>
  <c r="M42" i="1"/>
  <c r="N42" i="1"/>
  <c r="O42" i="1"/>
  <c r="P42" i="1"/>
  <c r="L43" i="1"/>
  <c r="M43" i="1"/>
  <c r="N43" i="1"/>
  <c r="O43" i="1"/>
  <c r="P43" i="1"/>
  <c r="L44" i="1"/>
  <c r="M44" i="1"/>
  <c r="N44" i="1"/>
  <c r="O44" i="1"/>
  <c r="P44" i="1"/>
  <c r="L45" i="1"/>
  <c r="M45" i="1"/>
  <c r="N45" i="1"/>
  <c r="O45" i="1"/>
  <c r="P45" i="1"/>
  <c r="L46" i="1"/>
  <c r="M46" i="1"/>
  <c r="N46" i="1"/>
  <c r="O46" i="1"/>
  <c r="P46" i="1"/>
  <c r="L47" i="1"/>
  <c r="M47" i="1"/>
  <c r="N47" i="1"/>
  <c r="O47" i="1"/>
  <c r="P47" i="1"/>
  <c r="L48" i="1"/>
  <c r="M48" i="1"/>
  <c r="N48" i="1"/>
  <c r="O48" i="1"/>
  <c r="P48" i="1"/>
  <c r="P30" i="1"/>
  <c r="L30" i="1"/>
  <c r="D49" i="1"/>
  <c r="H49" i="1"/>
  <c r="I49" i="1"/>
  <c r="C22" i="1"/>
  <c r="F49" i="1" l="1"/>
  <c r="E49" i="1"/>
  <c r="G49" i="1"/>
  <c r="E28" i="1"/>
  <c r="F28" i="1"/>
  <c r="G28" i="1"/>
  <c r="D28" i="1"/>
  <c r="C36" i="29"/>
  <c r="E27" i="1" s="1"/>
  <c r="D36" i="29"/>
  <c r="F27" i="1" s="1"/>
  <c r="E36" i="29"/>
  <c r="G27" i="1" s="1"/>
  <c r="B36" i="29"/>
  <c r="D27" i="1" s="1"/>
  <c r="F26" i="1"/>
  <c r="G26" i="1"/>
  <c r="E36" i="28"/>
  <c r="D36" i="28"/>
  <c r="C36" i="28"/>
  <c r="E26" i="1" s="1"/>
  <c r="B36" i="28"/>
  <c r="D26" i="1" s="1"/>
  <c r="E36" i="26" l="1"/>
  <c r="G25" i="1" s="1"/>
  <c r="D36" i="26"/>
  <c r="F25" i="1" s="1"/>
  <c r="C36" i="26"/>
  <c r="E25" i="1" s="1"/>
  <c r="B36" i="26"/>
  <c r="D25" i="1" s="1"/>
  <c r="M24" i="1" l="1"/>
  <c r="D24" i="1"/>
  <c r="L24" i="1" s="1"/>
  <c r="B36" i="25"/>
  <c r="I58" i="1"/>
  <c r="G36" i="24"/>
  <c r="J23" i="1" s="1"/>
  <c r="J58" i="1" s="1"/>
  <c r="F23" i="1"/>
  <c r="N23" i="1" s="1"/>
  <c r="D23" i="1"/>
  <c r="L23" i="1" s="1"/>
  <c r="F36" i="24"/>
  <c r="H23" i="1" s="1"/>
  <c r="P23" i="1" s="1"/>
  <c r="E36" i="24"/>
  <c r="G23" i="1" s="1"/>
  <c r="O23" i="1" s="1"/>
  <c r="D36" i="24"/>
  <c r="C36" i="24"/>
  <c r="E23" i="1" s="1"/>
  <c r="M23" i="1" s="1"/>
  <c r="B36" i="24"/>
  <c r="O27" i="1"/>
  <c r="N24" i="1"/>
  <c r="O24" i="1"/>
  <c r="P24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P27" i="1"/>
  <c r="L28" i="1"/>
  <c r="M28" i="1"/>
  <c r="N28" i="1"/>
  <c r="O28" i="1"/>
  <c r="P28" i="1"/>
  <c r="P22" i="1"/>
  <c r="E36" i="23"/>
  <c r="G22" i="1" s="1"/>
  <c r="O22" i="1" s="1"/>
  <c r="D36" i="23"/>
  <c r="F22" i="1" s="1"/>
  <c r="N22" i="1" s="1"/>
  <c r="C36" i="23"/>
  <c r="E22" i="1" s="1"/>
  <c r="M22" i="1" s="1"/>
  <c r="B36" i="23"/>
  <c r="D22" i="1" s="1"/>
  <c r="L22" i="1" s="1"/>
  <c r="D21" i="1"/>
  <c r="B36" i="22"/>
  <c r="C36" i="20"/>
  <c r="G19" i="1" s="1"/>
  <c r="B36" i="20"/>
  <c r="D19" i="1" s="1"/>
  <c r="G18" i="1"/>
  <c r="E18" i="1"/>
  <c r="G17" i="1"/>
  <c r="E17" i="1"/>
  <c r="D36" i="15"/>
  <c r="E36" i="16"/>
  <c r="E36" i="17"/>
  <c r="C36" i="19"/>
  <c r="D36" i="19"/>
  <c r="F18" i="1" s="1"/>
  <c r="E36" i="19"/>
  <c r="B36" i="19"/>
  <c r="D18" i="1" s="1"/>
  <c r="E36" i="18"/>
  <c r="D36" i="18"/>
  <c r="F17" i="1" s="1"/>
  <c r="C36" i="18"/>
  <c r="B36" i="18"/>
  <c r="D17" i="1" s="1"/>
  <c r="G16" i="1" l="1"/>
  <c r="O16" i="1" s="1"/>
  <c r="F16" i="1"/>
  <c r="N16" i="1" s="1"/>
  <c r="D16" i="1"/>
  <c r="L16" i="1" s="1"/>
  <c r="D36" i="17"/>
  <c r="C36" i="17"/>
  <c r="E16" i="1" s="1"/>
  <c r="M16" i="1" s="1"/>
  <c r="B36" i="17"/>
  <c r="C17" i="1"/>
  <c r="C20" i="1" s="1"/>
  <c r="G15" i="1"/>
  <c r="O15" i="1" s="1"/>
  <c r="D15" i="1"/>
  <c r="L15" i="1" s="1"/>
  <c r="C36" i="16"/>
  <c r="E15" i="1" s="1"/>
  <c r="M15" i="1" s="1"/>
  <c r="D36" i="16"/>
  <c r="F15" i="1" s="1"/>
  <c r="N15" i="1" s="1"/>
  <c r="B36" i="16"/>
  <c r="H20" i="1"/>
  <c r="P15" i="1"/>
  <c r="P16" i="1"/>
  <c r="L18" i="1"/>
  <c r="M18" i="1"/>
  <c r="N18" i="1"/>
  <c r="O18" i="1"/>
  <c r="P18" i="1"/>
  <c r="L19" i="1"/>
  <c r="M19" i="1"/>
  <c r="N19" i="1"/>
  <c r="O19" i="1"/>
  <c r="P19" i="1"/>
  <c r="P14" i="1"/>
  <c r="F14" i="1"/>
  <c r="N14" i="1" s="1"/>
  <c r="O17" i="1" l="1"/>
  <c r="L17" i="1"/>
  <c r="P17" i="1"/>
  <c r="M17" i="1"/>
  <c r="N17" i="1"/>
  <c r="O14" i="1"/>
  <c r="F20" i="1"/>
  <c r="E36" i="15"/>
  <c r="G14" i="1" s="1"/>
  <c r="G20" i="1" s="1"/>
  <c r="C36" i="15"/>
  <c r="E14" i="1" s="1"/>
  <c r="M14" i="1" s="1"/>
  <c r="B36" i="15"/>
  <c r="D14" i="1" s="1"/>
  <c r="L14" i="1" s="1"/>
  <c r="E20" i="1" l="1"/>
  <c r="D20" i="1"/>
  <c r="C36" i="12"/>
  <c r="E12" i="1" s="1"/>
  <c r="M12" i="1" s="1"/>
  <c r="D36" i="12"/>
  <c r="F12" i="1" s="1"/>
  <c r="N12" i="1" s="1"/>
  <c r="E36" i="12"/>
  <c r="G12" i="1" s="1"/>
  <c r="O12" i="1" s="1"/>
  <c r="B36" i="12"/>
  <c r="D12" i="1" s="1"/>
  <c r="L12" i="1" s="1"/>
  <c r="C36" i="11"/>
  <c r="D36" i="11"/>
  <c r="F11" i="1" s="1"/>
  <c r="N11" i="1" s="1"/>
  <c r="E36" i="11"/>
  <c r="G11" i="1" s="1"/>
  <c r="O11" i="1" s="1"/>
  <c r="B36" i="11"/>
  <c r="D11" i="1" s="1"/>
  <c r="L11" i="1" s="1"/>
  <c r="B36" i="10"/>
  <c r="E11" i="1"/>
  <c r="M11" i="1" s="1"/>
  <c r="C36" i="8"/>
  <c r="D36" i="8"/>
  <c r="E36" i="8"/>
  <c r="G8" i="1" s="1"/>
  <c r="O8" i="1" s="1"/>
  <c r="F36" i="8"/>
  <c r="B36" i="8"/>
  <c r="D8" i="1" s="1"/>
  <c r="L8" i="1" s="1"/>
  <c r="E36" i="10"/>
  <c r="G10" i="1" s="1"/>
  <c r="D36" i="10"/>
  <c r="F10" i="1" s="1"/>
  <c r="N10" i="1" s="1"/>
  <c r="C36" i="10"/>
  <c r="E10" i="1" s="1"/>
  <c r="D10" i="1"/>
  <c r="L10" i="1" s="1"/>
  <c r="C36" i="9"/>
  <c r="E9" i="1" s="1"/>
  <c r="M9" i="1" s="1"/>
  <c r="D36" i="9"/>
  <c r="E36" i="9"/>
  <c r="G9" i="1" s="1"/>
  <c r="O9" i="1" s="1"/>
  <c r="B36" i="9"/>
  <c r="D9" i="1" s="1"/>
  <c r="L9" i="1" s="1"/>
  <c r="F9" i="1"/>
  <c r="N9" i="1" s="1"/>
  <c r="F8" i="1"/>
  <c r="N8" i="1" s="1"/>
  <c r="E8" i="1"/>
  <c r="M8" i="1" s="1"/>
  <c r="H8" i="1"/>
  <c r="P8" i="1" s="1"/>
  <c r="P4" i="1"/>
  <c r="P5" i="1"/>
  <c r="P7" i="1"/>
  <c r="P9" i="1"/>
  <c r="P10" i="1"/>
  <c r="P11" i="1"/>
  <c r="P12" i="1"/>
  <c r="E36" i="7"/>
  <c r="G7" i="1" s="1"/>
  <c r="O7" i="1" s="1"/>
  <c r="D36" i="7"/>
  <c r="F7" i="1" s="1"/>
  <c r="N7" i="1" s="1"/>
  <c r="C36" i="7"/>
  <c r="E7" i="1" s="1"/>
  <c r="M7" i="1" s="1"/>
  <c r="B36" i="7"/>
  <c r="D7" i="1" s="1"/>
  <c r="L7" i="1" s="1"/>
  <c r="C36" i="6"/>
  <c r="E6" i="1" s="1"/>
  <c r="D36" i="6"/>
  <c r="F6" i="1" s="1"/>
  <c r="E36" i="6"/>
  <c r="G6" i="1" s="1"/>
  <c r="F36" i="6"/>
  <c r="H6" i="1" s="1"/>
  <c r="B36" i="6"/>
  <c r="D6" i="1" s="1"/>
  <c r="E36" i="5"/>
  <c r="G5" i="1" s="1"/>
  <c r="O5" i="1" s="1"/>
  <c r="D36" i="5"/>
  <c r="F5" i="1" s="1"/>
  <c r="N5" i="1" s="1"/>
  <c r="C36" i="5"/>
  <c r="E5" i="1" s="1"/>
  <c r="M5" i="1" s="1"/>
  <c r="B36" i="5"/>
  <c r="D5" i="1" s="1"/>
  <c r="L5" i="1" s="1"/>
  <c r="H13" i="1" l="1"/>
  <c r="H58" i="1" s="1"/>
  <c r="O10" i="1"/>
  <c r="M10" i="1"/>
  <c r="F4" i="1"/>
  <c r="N4" i="1" s="1"/>
  <c r="C36" i="2"/>
  <c r="E4" i="1" s="1"/>
  <c r="M4" i="1" s="1"/>
  <c r="D36" i="2"/>
  <c r="E36" i="2"/>
  <c r="G4" i="1" s="1"/>
  <c r="O4" i="1" s="1"/>
  <c r="B36" i="2"/>
  <c r="D4" i="1" s="1"/>
  <c r="L4" i="1" s="1"/>
  <c r="E13" i="1" l="1"/>
  <c r="E58" i="1" s="1"/>
  <c r="D13" i="1"/>
  <c r="D58" i="1" s="1"/>
  <c r="G13" i="1"/>
  <c r="G58" i="1" s="1"/>
  <c r="F13" i="1"/>
  <c r="F58" i="1" s="1"/>
  <c r="C6" i="1"/>
  <c r="C13" i="1" l="1"/>
  <c r="C58" i="1" s="1"/>
  <c r="M58" i="1" s="1"/>
  <c r="N6" i="1"/>
  <c r="L6" i="1"/>
  <c r="M6" i="1"/>
  <c r="P6" i="1"/>
  <c r="O6" i="1"/>
  <c r="L58" i="1" l="1"/>
  <c r="N58" i="1"/>
  <c r="B3" i="60"/>
  <c r="B2" i="60"/>
  <c r="P58" i="1"/>
  <c r="O58" i="1"/>
  <c r="C2" i="60" l="1"/>
  <c r="D2" i="60"/>
  <c r="D3" i="60"/>
  <c r="C3" i="60"/>
  <c r="B4" i="60"/>
  <c r="D4" i="60" l="1"/>
  <c r="C4" i="60"/>
  <c r="B5" i="60"/>
  <c r="D5" i="60" l="1"/>
  <c r="C5" i="60"/>
  <c r="B6" i="60"/>
  <c r="B7" i="60" l="1"/>
  <c r="D6" i="60"/>
  <c r="C6" i="60"/>
  <c r="B8" i="60" l="1"/>
  <c r="D7" i="60"/>
  <c r="C7" i="60"/>
  <c r="B9" i="60" l="1"/>
  <c r="D8" i="60"/>
  <c r="C8" i="60"/>
  <c r="D9" i="60" l="1"/>
  <c r="C9" i="60"/>
</calcChain>
</file>

<file path=xl/comments1.xml><?xml version="1.0" encoding="utf-8"?>
<comments xmlns="http://schemas.openxmlformats.org/spreadsheetml/2006/main">
  <authors>
    <author>Author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3.13% of Loeb building total: 238371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.687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value from 1,567 to 375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19045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 7303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C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changed from: 10924
</t>
        </r>
      </text>
    </comment>
  </commentList>
</comments>
</file>

<file path=xl/sharedStrings.xml><?xml version="1.0" encoding="utf-8"?>
<sst xmlns="http://schemas.openxmlformats.org/spreadsheetml/2006/main" count="1382" uniqueCount="332">
  <si>
    <t>Building</t>
  </si>
  <si>
    <t>Renfrew</t>
  </si>
  <si>
    <t>Lanark</t>
  </si>
  <si>
    <t>Russell-Grenville</t>
  </si>
  <si>
    <t>Glengarry</t>
  </si>
  <si>
    <t>Stormont Dundas</t>
  </si>
  <si>
    <t>Leeds</t>
  </si>
  <si>
    <t>Prescott</t>
  </si>
  <si>
    <t>Frontenac</t>
  </si>
  <si>
    <t>Lennox Addington</t>
  </si>
  <si>
    <t>kWh</t>
  </si>
  <si>
    <t>Steam (klbs/lb)</t>
  </si>
  <si>
    <t>Residence</t>
  </si>
  <si>
    <t>Renfrew House</t>
  </si>
  <si>
    <t>Month</t>
  </si>
  <si>
    <t>2014 Total</t>
  </si>
  <si>
    <t>Water (m3)</t>
  </si>
  <si>
    <t>Type</t>
  </si>
  <si>
    <t>Sq. ft.</t>
  </si>
  <si>
    <t>Lanark House</t>
  </si>
  <si>
    <t>Chilled Water</t>
  </si>
  <si>
    <t xml:space="preserve"> Russell-Grenville House</t>
  </si>
  <si>
    <t>Glengarry House</t>
  </si>
  <si>
    <t>Water (m3) /sqft</t>
  </si>
  <si>
    <t>Natural Gas / sqft</t>
  </si>
  <si>
    <t>Chilled Water / sqft</t>
  </si>
  <si>
    <t>kWh/sqft</t>
  </si>
  <si>
    <t>Steam (klbs/lb) / sqft</t>
  </si>
  <si>
    <t xml:space="preserve"> Stormont Dundas House</t>
  </si>
  <si>
    <t>Leeds House</t>
  </si>
  <si>
    <t>Chilled Water (m3)</t>
  </si>
  <si>
    <t xml:space="preserve"> Prescott House</t>
  </si>
  <si>
    <t>Housing Total</t>
  </si>
  <si>
    <t>Natural Gas (m3)</t>
  </si>
  <si>
    <t>Frontenac House</t>
  </si>
  <si>
    <t>Lennox Addington House</t>
  </si>
  <si>
    <t>2014 Totals</t>
  </si>
  <si>
    <t>Gymnasium</t>
  </si>
  <si>
    <t>Athletics Pool</t>
  </si>
  <si>
    <t>Field House</t>
  </si>
  <si>
    <t>Alumni Hall</t>
  </si>
  <si>
    <t>Ice House</t>
  </si>
  <si>
    <t>Tennis Bubble</t>
  </si>
  <si>
    <t>Athletics</t>
  </si>
  <si>
    <t>Athletics Total</t>
  </si>
  <si>
    <t>OC Transpo</t>
  </si>
  <si>
    <t>Commons (incl exp)</t>
  </si>
  <si>
    <t>Parking</t>
  </si>
  <si>
    <t>Daycare</t>
  </si>
  <si>
    <t>CTTC</t>
  </si>
  <si>
    <t>NWRC</t>
  </si>
  <si>
    <t>HCI</t>
  </si>
  <si>
    <t xml:space="preserve"> Ice House</t>
  </si>
  <si>
    <t xml:space="preserve"> Tennis Bubble</t>
  </si>
  <si>
    <t>N/A</t>
  </si>
  <si>
    <t>Loeb Cafeteria</t>
  </si>
  <si>
    <t>Other Ancillary Buildings</t>
  </si>
  <si>
    <t>Loeb Cafe</t>
  </si>
  <si>
    <t>Commons</t>
  </si>
  <si>
    <t>Roadlights Chargeback (kWh)</t>
  </si>
  <si>
    <t xml:space="preserve">Ancillary Buildings --&gt; </t>
  </si>
  <si>
    <t xml:space="preserve">Non-ancillary Buildings --&gt; </t>
  </si>
  <si>
    <t>Student Buildings</t>
  </si>
  <si>
    <t>Maintenance</t>
  </si>
  <si>
    <t>Extras</t>
  </si>
  <si>
    <t>Rooftops</t>
  </si>
  <si>
    <t>Grouds Shed</t>
  </si>
  <si>
    <t>CHP</t>
  </si>
  <si>
    <t>Steacie</t>
  </si>
  <si>
    <t>Herzberg</t>
  </si>
  <si>
    <t xml:space="preserve">Loeb  </t>
  </si>
  <si>
    <t>Nesbitt</t>
  </si>
  <si>
    <t>Robertson Hall</t>
  </si>
  <si>
    <t>Dunton Tower</t>
  </si>
  <si>
    <t>Architecture</t>
  </si>
  <si>
    <t>St. Pats</t>
  </si>
  <si>
    <t>Office Buildings</t>
  </si>
  <si>
    <t>Social Science</t>
  </si>
  <si>
    <t>Life Science</t>
  </si>
  <si>
    <t>Minto Case</t>
  </si>
  <si>
    <t>Azrieli Theatre</t>
  </si>
  <si>
    <t xml:space="preserve">HCI/VSIM </t>
  </si>
  <si>
    <t>Canal</t>
  </si>
  <si>
    <t>River</t>
  </si>
  <si>
    <t>Tory</t>
  </si>
  <si>
    <t>Macodrum</t>
  </si>
  <si>
    <t>Paterson Hall</t>
  </si>
  <si>
    <t>Southam Hall</t>
  </si>
  <si>
    <t>Mackenzie</t>
  </si>
  <si>
    <t>SB Total</t>
  </si>
  <si>
    <t>Azrieli Pavilion</t>
  </si>
  <si>
    <t>Loeb</t>
  </si>
  <si>
    <t>2014 Campus Total</t>
  </si>
  <si>
    <t>?</t>
  </si>
  <si>
    <t>HCl/VSIM</t>
  </si>
  <si>
    <t xml:space="preserve"> </t>
  </si>
  <si>
    <t>Grounds Shed</t>
  </si>
  <si>
    <t>Oil (litres)</t>
  </si>
  <si>
    <t>Rate 6</t>
  </si>
  <si>
    <t>Delivery Charges</t>
  </si>
  <si>
    <t>Charges</t>
  </si>
  <si>
    <t>General</t>
  </si>
  <si>
    <t>First</t>
  </si>
  <si>
    <r>
      <t>500 m</t>
    </r>
    <r>
      <rPr>
        <vertAlign val="superscript"/>
        <sz val="8"/>
        <color rgb="FF000000"/>
        <rFont val="Verdana"/>
        <family val="2"/>
      </rPr>
      <t>3</t>
    </r>
  </si>
  <si>
    <t>Next</t>
  </si>
  <si>
    <r>
      <t>1050 m</t>
    </r>
    <r>
      <rPr>
        <vertAlign val="superscript"/>
        <sz val="8"/>
        <color rgb="FF000000"/>
        <rFont val="Verdana"/>
        <family val="2"/>
      </rPr>
      <t>3</t>
    </r>
  </si>
  <si>
    <r>
      <t>4500 m</t>
    </r>
    <r>
      <rPr>
        <vertAlign val="superscript"/>
        <sz val="8"/>
        <color rgb="FF000000"/>
        <rFont val="Verdana"/>
        <family val="2"/>
      </rPr>
      <t>3</t>
    </r>
  </si>
  <si>
    <r>
      <t>7000 m</t>
    </r>
    <r>
      <rPr>
        <vertAlign val="superscript"/>
        <sz val="8"/>
        <color rgb="FF000000"/>
        <rFont val="Verdana"/>
        <family val="2"/>
      </rPr>
      <t>3</t>
    </r>
  </si>
  <si>
    <r>
      <t>15250 m</t>
    </r>
    <r>
      <rPr>
        <vertAlign val="superscript"/>
        <sz val="8"/>
        <color rgb="FF000000"/>
        <rFont val="Verdana"/>
        <family val="2"/>
      </rPr>
      <t>3</t>
    </r>
  </si>
  <si>
    <t>Over</t>
  </si>
  <si>
    <r>
      <t>28300 m</t>
    </r>
    <r>
      <rPr>
        <vertAlign val="superscript"/>
        <sz val="8"/>
        <color rgb="FF000000"/>
        <rFont val="Verdana"/>
        <family val="2"/>
      </rPr>
      <t>3</t>
    </r>
  </si>
  <si>
    <t>Transportation</t>
  </si>
  <si>
    <t>Charge</t>
  </si>
  <si>
    <t>Gas</t>
  </si>
  <si>
    <t>Supply*</t>
  </si>
  <si>
    <t>MONTH</t>
  </si>
  <si>
    <t>VOLUME</t>
  </si>
  <si>
    <r>
      <t>(m</t>
    </r>
    <r>
      <rPr>
        <b/>
        <vertAlign val="superscript"/>
        <sz val="8"/>
        <color rgb="FF000000"/>
        <rFont val="Verdana"/>
        <family val="2"/>
      </rPr>
      <t>3</t>
    </r>
    <r>
      <rPr>
        <b/>
        <sz val="8"/>
        <color rgb="FF000000"/>
        <rFont val="Verdana"/>
        <family val="2"/>
      </rPr>
      <t>)</t>
    </r>
  </si>
  <si>
    <t>MONTHLY</t>
  </si>
  <si>
    <t>BILL**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</si>
  <si>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</si>
  <si>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</si>
  <si>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</si>
  <si>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</si>
  <si>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</si>
  <si>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</si>
  <si>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</si>
  <si>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</si>
  <si>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</si>
  <si>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</si>
  <si>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</si>
  <si>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</si>
  <si>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</si>
  <si>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Rate 100</t>
  </si>
  <si>
    <t>Firm Contract</t>
  </si>
  <si>
    <r>
      <t>14000 m</t>
    </r>
    <r>
      <rPr>
        <vertAlign val="superscript"/>
        <sz val="8"/>
        <color rgb="FF000000"/>
        <rFont val="Verdana"/>
        <family val="2"/>
      </rPr>
      <t>3</t>
    </r>
  </si>
  <si>
    <r>
      <t>28000 m</t>
    </r>
    <r>
      <rPr>
        <vertAlign val="superscript"/>
        <sz val="8"/>
        <color rgb="FF000000"/>
        <rFont val="Verdana"/>
        <family val="2"/>
      </rPr>
      <t>3</t>
    </r>
  </si>
  <si>
    <r>
      <t>42000 m</t>
    </r>
    <r>
      <rPr>
        <vertAlign val="superscript"/>
        <sz val="8"/>
        <color rgb="FF000000"/>
        <rFont val="Verdana"/>
        <family val="2"/>
      </rPr>
      <t>3</t>
    </r>
  </si>
  <si>
    <t>Contract</t>
  </si>
  <si>
    <t>Demand</t>
  </si>
  <si>
    <t>Load</t>
  </si>
  <si>
    <t>Balancing</t>
  </si>
  <si>
    <t>savings:</t>
  </si>
  <si>
    <t>13/14 Fiscal</t>
  </si>
  <si>
    <t>14/15 Fisc.</t>
  </si>
  <si>
    <t>13/14 Fisc.</t>
  </si>
  <si>
    <t>14/15 Fiscal</t>
  </si>
  <si>
    <t xml:space="preserve">SPACE INVENTORY BY BUILDING &amp; FUNCTION                                                                        </t>
  </si>
  <si>
    <t>SM</t>
  </si>
  <si>
    <t>Gross</t>
  </si>
  <si>
    <t>Gross Sq. Feet</t>
  </si>
  <si>
    <t>Code</t>
  </si>
  <si>
    <t>Building Name</t>
  </si>
  <si>
    <t>Use</t>
  </si>
  <si>
    <t>Function</t>
  </si>
  <si>
    <t>Year</t>
  </si>
  <si>
    <t>Sq. Metres</t>
  </si>
  <si>
    <t>(1)</t>
  </si>
  <si>
    <t>(1a)</t>
  </si>
  <si>
    <t>1/TB</t>
  </si>
  <si>
    <t>Tory Building</t>
  </si>
  <si>
    <t>Multi-Use &amp; Academic and Research</t>
  </si>
  <si>
    <t>Academic / Admin</t>
  </si>
  <si>
    <t>1959/1962/1966/1989/2004</t>
  </si>
  <si>
    <t>2/ML</t>
  </si>
  <si>
    <t>MacOdrum Library</t>
  </si>
  <si>
    <t>Library</t>
  </si>
  <si>
    <t>Academic</t>
  </si>
  <si>
    <t>1959/1963/    1990/1991 /2013</t>
  </si>
  <si>
    <t>**Parking - MacOdrum Library</t>
  </si>
  <si>
    <t>Ancillary</t>
  </si>
  <si>
    <t>3/PA</t>
  </si>
  <si>
    <t>1960/1962</t>
  </si>
  <si>
    <t>4/SA</t>
  </si>
  <si>
    <t>1962/1966/1990</t>
  </si>
  <si>
    <t>5/RH</t>
  </si>
  <si>
    <t>1962/2003</t>
  </si>
  <si>
    <t>6/LH</t>
  </si>
  <si>
    <t>1962/2008</t>
  </si>
  <si>
    <t>7/UC</t>
  </si>
  <si>
    <t>University Centre</t>
  </si>
  <si>
    <t>Multi-Use</t>
  </si>
  <si>
    <t>Ancillary / Academic / Admin</t>
  </si>
  <si>
    <t>1963/1989/2004</t>
  </si>
  <si>
    <t>8/GY</t>
  </si>
  <si>
    <t>Athletic Facility</t>
  </si>
  <si>
    <t>9/AC</t>
  </si>
  <si>
    <t>Physical Recreation Centre</t>
  </si>
  <si>
    <t>1973/1980</t>
  </si>
  <si>
    <t>10/ME</t>
  </si>
  <si>
    <t>Mackenzie Building</t>
  </si>
  <si>
    <t>Academic and Research</t>
  </si>
  <si>
    <t>1964/1966/1968</t>
  </si>
  <si>
    <t>11/MB</t>
  </si>
  <si>
    <t>Maintenance Building</t>
  </si>
  <si>
    <t>1964/1965/1968/2006/2013</t>
  </si>
  <si>
    <t>12/SC</t>
  </si>
  <si>
    <t>Steacie Building</t>
  </si>
  <si>
    <t>13/HP</t>
  </si>
  <si>
    <t>Herzberg Laboratories</t>
  </si>
  <si>
    <t>1966/1985/1994</t>
  </si>
  <si>
    <t>14/GR</t>
  </si>
  <si>
    <t>Grenville House</t>
  </si>
  <si>
    <t>14/RU</t>
  </si>
  <si>
    <t>Russell House</t>
  </si>
  <si>
    <t>15/LA</t>
  </si>
  <si>
    <t>Loeb Building</t>
  </si>
  <si>
    <t>16/NB</t>
  </si>
  <si>
    <t>H.H.J. Nesbitt Biology Building</t>
  </si>
  <si>
    <t>1968/2001/2004</t>
  </si>
  <si>
    <t>17/RO</t>
  </si>
  <si>
    <t>Administration</t>
  </si>
  <si>
    <t>Administrative</t>
  </si>
  <si>
    <t>18/GH</t>
  </si>
  <si>
    <t>19/CO</t>
  </si>
  <si>
    <t>Residence Commons</t>
  </si>
  <si>
    <t>1969 / 2011</t>
  </si>
  <si>
    <t>21/DT</t>
  </si>
  <si>
    <t>22/AA</t>
  </si>
  <si>
    <t>Architecture Building</t>
  </si>
  <si>
    <t>1972/1985</t>
  </si>
  <si>
    <t>23/SP</t>
  </si>
  <si>
    <t>St. Patrick's Building</t>
  </si>
  <si>
    <t>1973/</t>
  </si>
  <si>
    <t>24/SR</t>
  </si>
  <si>
    <t>Social Sciences Research Building</t>
  </si>
  <si>
    <t>25/LS</t>
  </si>
  <si>
    <t>Life Sciences Research Building</t>
  </si>
  <si>
    <t>26/SD</t>
  </si>
  <si>
    <t>Stormont-Dundas House</t>
  </si>
  <si>
    <t>27/MC</t>
  </si>
  <si>
    <t>Minto Centre</t>
  </si>
  <si>
    <t>1992/2000</t>
  </si>
  <si>
    <t>28/CC</t>
  </si>
  <si>
    <t>Colonel By Child Care Centre</t>
  </si>
  <si>
    <t>29/CTTC</t>
  </si>
  <si>
    <t>Carleton Technology and Training Centre</t>
  </si>
  <si>
    <t xml:space="preserve">Ancillary </t>
  </si>
  <si>
    <t>30/LE</t>
  </si>
  <si>
    <t>31/AT</t>
  </si>
  <si>
    <t>32/AP</t>
  </si>
  <si>
    <t>Arieli Pavilion</t>
  </si>
  <si>
    <t>33/NW</t>
  </si>
  <si>
    <t>National Wildlife Research Centre</t>
  </si>
  <si>
    <t>Ancillary / Academic</t>
  </si>
  <si>
    <t>34/PH</t>
  </si>
  <si>
    <t>Prescott House</t>
  </si>
  <si>
    <t>35/FH</t>
  </si>
  <si>
    <t>Fieldhouse</t>
  </si>
  <si>
    <t>36/AH</t>
  </si>
  <si>
    <t>Alumni Hall and Sports Centre</t>
  </si>
  <si>
    <t>2005 / 2013</t>
  </si>
  <si>
    <t>37/HC</t>
  </si>
  <si>
    <t>Human Computer Interaction Bldg</t>
  </si>
  <si>
    <t>38/VS</t>
  </si>
  <si>
    <t>Visualization &amp; Simulation Building</t>
  </si>
  <si>
    <t>39/IH</t>
  </si>
  <si>
    <t>40/TC</t>
  </si>
  <si>
    <t>Tennis Centre</t>
  </si>
  <si>
    <t>41/FR</t>
  </si>
  <si>
    <t>Canal Building</t>
  </si>
  <si>
    <t>River Building</t>
  </si>
  <si>
    <t>Lennox - Addington Residence</t>
  </si>
  <si>
    <t>Grounds Building</t>
  </si>
  <si>
    <t>72/SS</t>
  </si>
  <si>
    <t>Substation</t>
  </si>
  <si>
    <t>1964/2004</t>
  </si>
  <si>
    <t>FR</t>
  </si>
  <si>
    <t>Fire Research</t>
  </si>
  <si>
    <t>PG</t>
  </si>
  <si>
    <t>Parking Garage</t>
  </si>
  <si>
    <t>T</t>
  </si>
  <si>
    <t>Tunnels</t>
  </si>
  <si>
    <t>TOTAL</t>
  </si>
  <si>
    <t>total</t>
  </si>
  <si>
    <t>Campus ft^2</t>
  </si>
  <si>
    <t>with 1% reduction</t>
  </si>
  <si>
    <t>utilities ($)</t>
  </si>
  <si>
    <t>gas rate increase</t>
  </si>
  <si>
    <t/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</si>
  <si>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</si>
  <si>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</si>
  <si>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</si>
  <si>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</si>
  <si>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</si>
  <si>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</si>
  <si>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</si>
  <si>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</si>
  <si>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</si>
  <si>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</si>
  <si>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</si>
  <si>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</si>
  <si>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</si>
  <si>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</si>
  <si>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</si>
  <si>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</si>
  <si>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Avg Demand (kW)</t>
  </si>
  <si>
    <t>Min Demand (kW)</t>
  </si>
  <si>
    <t>Max Demand (kW)</t>
  </si>
  <si>
    <t>Occupied (kWh)</t>
  </si>
  <si>
    <t>Total (kWh)</t>
  </si>
  <si>
    <t>Meter</t>
  </si>
  <si>
    <t>Occupied all days from 00:00 to 23:55</t>
  </si>
  <si>
    <t>.</t>
  </si>
  <si>
    <t>Consumption by Month</t>
  </si>
  <si>
    <t>HDLBRG_PRESS_02</t>
  </si>
  <si>
    <t>HDLBRG_PRESS_01</t>
  </si>
  <si>
    <t>CHILLER1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</si>
  <si>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</si>
  <si>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</si>
  <si>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</si>
  <si>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</si>
  <si>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</si>
  <si>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</si>
  <si>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</si>
  <si>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</si>
  <si>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January 01, 2012 to June 30, 2015</t>
  </si>
  <si>
    <t>Nesbitt Chiller kWh</t>
  </si>
  <si>
    <t>RO Chiller kWh</t>
  </si>
  <si>
    <t>Timestamp</t>
  </si>
  <si>
    <t>RO Elec kWhr</t>
  </si>
  <si>
    <t>RO Stm klbs</t>
  </si>
  <si>
    <t>RO DW m3</t>
  </si>
  <si>
    <t>Group - Month</t>
  </si>
  <si>
    <t>chiller elec</t>
  </si>
  <si>
    <t>xx sq.ft</t>
  </si>
  <si>
    <t>%</t>
  </si>
  <si>
    <t>Graphic press 1</t>
  </si>
  <si>
    <t>Graphic press 2</t>
  </si>
  <si>
    <t>Total building</t>
  </si>
  <si>
    <t>Robertson office</t>
  </si>
  <si>
    <t>usage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</si>
</sst>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_-;\-* #,##0_-;_-* &quot;-&quot;??_-;_-@_-"/>
    <numFmt numFmtId="168" formatCode="#,##0.00_ ;[Red]\-#,##0.00\ "/>
    <numFmt numFmtId="169" formatCode="_(&quot;$&quot;* #,##0_);_(&quot;$&quot;* \(#,##0\);_(&quot;$&quot;* &quot;-&quot;??_);_(@_)"/>
    <numFmt numFmtId="170" formatCode="#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vertAlign val="superscript"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b/>
      <sz val="11"/>
      <color rgb="FF3F3F3F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sz val="10"/>
      <color indexed="8"/>
      <name val="serif"/>
    </font>
    <font>
      <sz val="9"/>
      <color indexed="54"/>
      <name val="Lucida Sans Unicode"/>
      <family val="2"/>
    </font>
    <font>
      <sz val="9"/>
      <color indexed="56"/>
      <name val="Lucida Sans Unicode"/>
      <family val="2"/>
    </font>
    <font>
      <sz val="10"/>
      <color indexed="56"/>
      <name val="Lucida Sans Unicode"/>
      <family val="2"/>
    </font>
    <font>
      <sz val="10"/>
      <color indexed="9"/>
      <name val="serif"/>
    </font>
    <font>
      <b/>
      <sz val="12"/>
      <color indexed="56"/>
      <name val="Lucida Sans Unicode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6"/>
      <color rgb="FF000000"/>
      <name val="Verdana"/>
      <family val="2"/>
    </font>
    <font>
      <sz val="6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EE4EB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891AC"/>
        <bgColor indexed="64"/>
      </patternFill>
    </fill>
    <fill>
      <patternFill patternType="solid">
        <fgColor rgb="FFF5F5FA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theme="0" tint="-0.34998626667073579"/>
      </right>
      <top style="thick">
        <color indexed="64"/>
      </top>
      <bottom style="thin">
        <color theme="0" tint="-0.34998626667073579"/>
      </bottom>
      <diagonal/>
    </border>
    <border>
      <left/>
      <right/>
      <top style="double">
        <color theme="4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0" tint="-0.34998626667073579"/>
      </left>
      <right/>
      <top style="thick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1"/>
      </top>
      <bottom style="thin">
        <color theme="0" tint="-0.34998626667073579"/>
      </bottom>
      <diagonal/>
    </border>
    <border>
      <left/>
      <right style="thick">
        <color theme="1"/>
      </right>
      <top style="thick">
        <color theme="1"/>
      </top>
      <bottom style="thin">
        <color theme="0" tint="-0.34998626667073579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1"/>
      </bottom>
      <diagonal/>
    </border>
    <border>
      <left/>
      <right/>
      <top style="thin">
        <color indexed="5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1" applyNumberFormat="0" applyFill="0" applyAlignment="0" applyProtection="0"/>
    <xf numFmtId="0" fontId="1" fillId="3" borderId="0" applyNumberFormat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15" borderId="32" applyNumberFormat="0" applyAlignment="0" applyProtection="0"/>
    <xf numFmtId="9" fontId="1" fillId="0" borderId="0" applyFont="0" applyFill="0" applyBorder="0" applyAlignment="0" applyProtection="0"/>
    <xf numFmtId="0" fontId="20" fillId="0" borderId="0"/>
    <xf numFmtId="0" fontId="31" fillId="0" borderId="0" applyNumberFormat="0" applyFill="0" applyBorder="0" applyAlignment="0" applyProtection="0"/>
  </cellStyleXfs>
  <cellXfs count="302">
    <xf numFmtId="0" fontId="0" fillId="0" borderId="0" xfId="0"/>
    <xf numFmtId="43" fontId="0" fillId="0" borderId="0" xfId="1" applyNumberFormat="1" applyFont="1"/>
    <xf numFmtId="0" fontId="0" fillId="0" borderId="2" xfId="0" applyBorder="1"/>
    <xf numFmtId="0" fontId="3" fillId="0" borderId="0" xfId="0" applyFont="1"/>
    <xf numFmtId="17" fontId="1" fillId="3" borderId="2" xfId="4" applyNumberFormat="1" applyBorder="1"/>
    <xf numFmtId="164" fontId="0" fillId="0" borderId="2" xfId="1" applyNumberFormat="1" applyFont="1" applyBorder="1"/>
    <xf numFmtId="164" fontId="0" fillId="0" borderId="2" xfId="0" applyNumberFormat="1" applyBorder="1"/>
    <xf numFmtId="0" fontId="3" fillId="3" borderId="2" xfId="3" applyFill="1" applyBorder="1"/>
    <xf numFmtId="164" fontId="3" fillId="0" borderId="2" xfId="3" applyNumberFormat="1" applyBorder="1"/>
    <xf numFmtId="0" fontId="3" fillId="3" borderId="2" xfId="4" applyFont="1" applyBorder="1"/>
    <xf numFmtId="164" fontId="0" fillId="0" borderId="0" xfId="1" applyNumberFormat="1" applyFont="1"/>
    <xf numFmtId="0" fontId="3" fillId="0" borderId="1" xfId="3"/>
    <xf numFmtId="43" fontId="3" fillId="0" borderId="1" xfId="3" applyNumberFormat="1"/>
    <xf numFmtId="43" fontId="0" fillId="0" borderId="0" xfId="1" applyFont="1"/>
    <xf numFmtId="43" fontId="3" fillId="0" borderId="1" xfId="1" applyFont="1" applyBorder="1"/>
    <xf numFmtId="0" fontId="1" fillId="3" borderId="9" xfId="4" applyBorder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3" fillId="0" borderId="1" xfId="3" applyNumberFormat="1"/>
    <xf numFmtId="164" fontId="3" fillId="0" borderId="1" xfId="1" applyNumberFormat="1" applyFont="1" applyBorder="1"/>
    <xf numFmtId="0" fontId="0" fillId="0" borderId="0" xfId="0"/>
    <xf numFmtId="0" fontId="3" fillId="0" borderId="0" xfId="0" applyFont="1"/>
    <xf numFmtId="167" fontId="0" fillId="0" borderId="0" xfId="5" applyNumberFormat="1" applyFont="1" applyFill="1" applyBorder="1"/>
    <xf numFmtId="164" fontId="0" fillId="0" borderId="11" xfId="1" applyNumberFormat="1" applyFont="1" applyFill="1" applyBorder="1"/>
    <xf numFmtId="43" fontId="0" fillId="0" borderId="2" xfId="1" applyNumberFormat="1" applyFont="1" applyBorder="1"/>
    <xf numFmtId="43" fontId="0" fillId="0" borderId="2" xfId="0" applyNumberFormat="1" applyBorder="1"/>
    <xf numFmtId="43" fontId="3" fillId="0" borderId="2" xfId="3" applyNumberFormat="1" applyBorder="1"/>
    <xf numFmtId="43" fontId="0" fillId="0" borderId="0" xfId="0" applyNumberFormat="1"/>
    <xf numFmtId="43" fontId="0" fillId="0" borderId="11" xfId="1" applyNumberFormat="1" applyFont="1" applyFill="1" applyBorder="1"/>
    <xf numFmtId="0" fontId="0" fillId="0" borderId="0" xfId="0" applyFill="1" applyBorder="1"/>
    <xf numFmtId="168" fontId="0" fillId="0" borderId="0" xfId="0" applyNumberFormat="1"/>
    <xf numFmtId="0" fontId="0" fillId="0" borderId="0" xfId="0"/>
    <xf numFmtId="168" fontId="0" fillId="0" borderId="0" xfId="0" applyNumberFormat="1"/>
    <xf numFmtId="164" fontId="0" fillId="0" borderId="0" xfId="1" applyNumberFormat="1" applyFont="1"/>
    <xf numFmtId="168" fontId="3" fillId="0" borderId="1" xfId="3" applyNumberFormat="1"/>
    <xf numFmtId="0" fontId="3" fillId="0" borderId="1" xfId="3" applyFill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left"/>
    </xf>
    <xf numFmtId="164" fontId="1" fillId="3" borderId="9" xfId="1" applyNumberFormat="1" applyFill="1" applyBorder="1"/>
    <xf numFmtId="0" fontId="1" fillId="3" borderId="14" xfId="4" applyBorder="1"/>
    <xf numFmtId="43" fontId="1" fillId="3" borderId="14" xfId="4" applyNumberFormat="1" applyBorder="1"/>
    <xf numFmtId="0" fontId="1" fillId="3" borderId="0" xfId="4" applyBorder="1"/>
    <xf numFmtId="0" fontId="1" fillId="3" borderId="13" xfId="4" applyBorder="1"/>
    <xf numFmtId="0" fontId="1" fillId="3" borderId="13" xfId="4" applyBorder="1" applyAlignment="1">
      <alignment wrapText="1"/>
    </xf>
    <xf numFmtId="0" fontId="0" fillId="0" borderId="0" xfId="0" applyFont="1"/>
    <xf numFmtId="0" fontId="8" fillId="11" borderId="16" xfId="0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/>
    </xf>
    <xf numFmtId="43" fontId="8" fillId="11" borderId="17" xfId="1" applyNumberFormat="1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NumberFormat="1" applyFont="1" applyBorder="1"/>
    <xf numFmtId="0" fontId="1" fillId="3" borderId="20" xfId="4" applyBorder="1"/>
    <xf numFmtId="164" fontId="9" fillId="11" borderId="2" xfId="1" applyNumberFormat="1" applyFont="1" applyFill="1" applyBorder="1"/>
    <xf numFmtId="43" fontId="1" fillId="3" borderId="14" xfId="1" applyFill="1" applyBorder="1"/>
    <xf numFmtId="43" fontId="0" fillId="0" borderId="0" xfId="1" applyFont="1" applyFill="1" applyBorder="1"/>
    <xf numFmtId="0" fontId="10" fillId="12" borderId="21" xfId="0" applyFont="1" applyFill="1" applyBorder="1" applyAlignment="1">
      <alignment vertical="center" wrapText="1"/>
    </xf>
    <xf numFmtId="0" fontId="10" fillId="12" borderId="29" xfId="0" applyFont="1" applyFill="1" applyBorder="1" applyAlignment="1">
      <alignment vertical="center" wrapText="1"/>
    </xf>
    <xf numFmtId="0" fontId="10" fillId="12" borderId="30" xfId="0" applyFont="1" applyFill="1" applyBorder="1" applyAlignment="1">
      <alignment vertical="center" wrapText="1"/>
    </xf>
    <xf numFmtId="0" fontId="12" fillId="12" borderId="29" xfId="0" applyFont="1" applyFill="1" applyBorder="1" applyAlignment="1">
      <alignment vertical="center" wrapText="1"/>
    </xf>
    <xf numFmtId="0" fontId="12" fillId="12" borderId="30" xfId="0" applyFont="1" applyFill="1" applyBorder="1" applyAlignment="1">
      <alignment vertical="center" wrapText="1"/>
    </xf>
    <xf numFmtId="8" fontId="10" fillId="11" borderId="21" xfId="0" applyNumberFormat="1" applyFont="1" applyFill="1" applyBorder="1" applyAlignment="1">
      <alignment vertical="center" wrapText="1"/>
    </xf>
    <xf numFmtId="8" fontId="10" fillId="13" borderId="21" xfId="0" applyNumberFormat="1" applyFont="1" applyFill="1" applyBorder="1" applyAlignment="1">
      <alignment vertical="center" wrapText="1"/>
    </xf>
    <xf numFmtId="3" fontId="10" fillId="12" borderId="21" xfId="0" applyNumberFormat="1" applyFont="1" applyFill="1" applyBorder="1" applyAlignment="1">
      <alignment vertical="center" wrapText="1"/>
    </xf>
    <xf numFmtId="8" fontId="10" fillId="12" borderId="21" xfId="0" applyNumberFormat="1" applyFont="1" applyFill="1" applyBorder="1" applyAlignment="1">
      <alignment vertical="center" wrapText="1"/>
    </xf>
    <xf numFmtId="0" fontId="10" fillId="14" borderId="21" xfId="0" applyFont="1" applyFill="1" applyBorder="1" applyAlignment="1">
      <alignment vertical="center" wrapText="1"/>
    </xf>
    <xf numFmtId="3" fontId="10" fillId="14" borderId="21" xfId="0" applyNumberFormat="1" applyFont="1" applyFill="1" applyBorder="1" applyAlignment="1">
      <alignment vertical="center" wrapText="1"/>
    </xf>
    <xf numFmtId="8" fontId="10" fillId="14" borderId="21" xfId="0" applyNumberFormat="1" applyFont="1" applyFill="1" applyBorder="1" applyAlignment="1">
      <alignment vertical="center" wrapText="1"/>
    </xf>
    <xf numFmtId="0" fontId="12" fillId="12" borderId="21" xfId="0" applyFont="1" applyFill="1" applyBorder="1" applyAlignment="1">
      <alignment vertical="center" wrapText="1"/>
    </xf>
    <xf numFmtId="8" fontId="12" fillId="12" borderId="21" xfId="0" applyNumberFormat="1" applyFont="1" applyFill="1" applyBorder="1" applyAlignment="1">
      <alignment vertical="center" wrapText="1"/>
    </xf>
    <xf numFmtId="8" fontId="0" fillId="0" borderId="0" xfId="0" applyNumberFormat="1"/>
    <xf numFmtId="0" fontId="10" fillId="12" borderId="31" xfId="0" applyFont="1" applyFill="1" applyBorder="1" applyAlignment="1">
      <alignment vertical="center" wrapText="1"/>
    </xf>
    <xf numFmtId="17" fontId="3" fillId="3" borderId="2" xfId="4" applyNumberFormat="1" applyFont="1" applyBorder="1"/>
    <xf numFmtId="0" fontId="3" fillId="3" borderId="2" xfId="3" applyFont="1" applyFill="1" applyBorder="1"/>
    <xf numFmtId="164" fontId="3" fillId="0" borderId="2" xfId="3" applyNumberFormat="1" applyFont="1" applyBorder="1"/>
    <xf numFmtId="164" fontId="3" fillId="0" borderId="2" xfId="0" applyNumberFormat="1" applyFont="1" applyBorder="1"/>
    <xf numFmtId="17" fontId="3" fillId="3" borderId="33" xfId="4" applyNumberFormat="1" applyFont="1" applyBorder="1"/>
    <xf numFmtId="0" fontId="16" fillId="0" borderId="0" xfId="0" applyFont="1"/>
    <xf numFmtId="43" fontId="16" fillId="0" borderId="0" xfId="1" applyFont="1"/>
    <xf numFmtId="43" fontId="16" fillId="0" borderId="0" xfId="1" applyFont="1" applyAlignment="1">
      <alignment horizontal="center"/>
    </xf>
    <xf numFmtId="0" fontId="16" fillId="16" borderId="35" xfId="0" applyFont="1" applyFill="1" applyBorder="1"/>
    <xf numFmtId="0" fontId="16" fillId="16" borderId="36" xfId="0" applyFont="1" applyFill="1" applyBorder="1"/>
    <xf numFmtId="0" fontId="16" fillId="16" borderId="36" xfId="0" applyFont="1" applyFill="1" applyBorder="1" applyAlignment="1">
      <alignment horizontal="center"/>
    </xf>
    <xf numFmtId="43" fontId="16" fillId="16" borderId="36" xfId="1" applyFont="1" applyFill="1" applyBorder="1" applyAlignment="1">
      <alignment horizontal="center"/>
    </xf>
    <xf numFmtId="43" fontId="16" fillId="16" borderId="37" xfId="1" applyFont="1" applyFill="1" applyBorder="1" applyAlignment="1">
      <alignment horizontal="center"/>
    </xf>
    <xf numFmtId="43" fontId="16" fillId="16" borderId="38" xfId="1" applyFont="1" applyFill="1" applyBorder="1" applyAlignment="1">
      <alignment horizontal="center"/>
    </xf>
    <xf numFmtId="43" fontId="16" fillId="16" borderId="39" xfId="1" applyFont="1" applyFill="1" applyBorder="1" applyAlignment="1">
      <alignment horizontal="center"/>
    </xf>
    <xf numFmtId="43" fontId="16" fillId="16" borderId="40" xfId="1" applyFont="1" applyFill="1" applyBorder="1" applyAlignment="1">
      <alignment horizontal="center"/>
    </xf>
    <xf numFmtId="0" fontId="16" fillId="16" borderId="42" xfId="0" applyFont="1" applyFill="1" applyBorder="1" applyAlignment="1">
      <alignment horizontal="center"/>
    </xf>
    <xf numFmtId="0" fontId="16" fillId="16" borderId="43" xfId="0" applyFont="1" applyFill="1" applyBorder="1" applyAlignment="1">
      <alignment horizontal="center"/>
    </xf>
    <xf numFmtId="0" fontId="16" fillId="16" borderId="43" xfId="1" applyNumberFormat="1" applyFont="1" applyFill="1" applyBorder="1" applyAlignment="1">
      <alignment horizontal="center"/>
    </xf>
    <xf numFmtId="0" fontId="16" fillId="16" borderId="0" xfId="1" applyNumberFormat="1" applyFont="1" applyFill="1" applyBorder="1" applyAlignment="1">
      <alignment horizontal="center"/>
    </xf>
    <xf numFmtId="0" fontId="16" fillId="16" borderId="44" xfId="1" applyNumberFormat="1" applyFont="1" applyFill="1" applyBorder="1" applyAlignment="1">
      <alignment horizontal="center"/>
    </xf>
    <xf numFmtId="0" fontId="16" fillId="16" borderId="45" xfId="1" applyNumberFormat="1" applyFont="1" applyFill="1" applyBorder="1" applyAlignment="1">
      <alignment horizontal="center"/>
    </xf>
    <xf numFmtId="0" fontId="16" fillId="16" borderId="46" xfId="1" applyNumberFormat="1" applyFont="1" applyFill="1" applyBorder="1" applyAlignment="1">
      <alignment horizontal="center"/>
    </xf>
    <xf numFmtId="0" fontId="17" fillId="16" borderId="42" xfId="0" applyFont="1" applyFill="1" applyBorder="1"/>
    <xf numFmtId="0" fontId="17" fillId="16" borderId="43" xfId="0" applyFont="1" applyFill="1" applyBorder="1" applyAlignment="1">
      <alignment horizontal="center"/>
    </xf>
    <xf numFmtId="43" fontId="17" fillId="16" borderId="43" xfId="1" applyFont="1" applyFill="1" applyBorder="1" applyAlignment="1">
      <alignment horizontal="center"/>
    </xf>
    <xf numFmtId="43" fontId="17" fillId="16" borderId="48" xfId="1" applyFont="1" applyFill="1" applyBorder="1" applyAlignment="1">
      <alignment horizontal="center"/>
    </xf>
    <xf numFmtId="43" fontId="17" fillId="16" borderId="49" xfId="1" applyFont="1" applyFill="1" applyBorder="1" applyAlignment="1">
      <alignment horizontal="center"/>
    </xf>
    <xf numFmtId="43" fontId="17" fillId="16" borderId="44" xfId="1" applyFont="1" applyFill="1" applyBorder="1" applyAlignment="1">
      <alignment horizontal="center"/>
    </xf>
    <xf numFmtId="43" fontId="17" fillId="16" borderId="45" xfId="1" applyFont="1" applyFill="1" applyBorder="1" applyAlignment="1">
      <alignment horizontal="center"/>
    </xf>
    <xf numFmtId="43" fontId="17" fillId="16" borderId="0" xfId="1" applyFont="1" applyFill="1" applyBorder="1" applyAlignment="1">
      <alignment horizontal="center"/>
    </xf>
    <xf numFmtId="43" fontId="17" fillId="16" borderId="46" xfId="1" applyFont="1" applyFill="1" applyBorder="1" applyAlignment="1">
      <alignment horizontal="center"/>
    </xf>
    <xf numFmtId="0" fontId="16" fillId="16" borderId="50" xfId="0" applyFont="1" applyFill="1" applyBorder="1"/>
    <xf numFmtId="0" fontId="16" fillId="16" borderId="51" xfId="0" applyFont="1" applyFill="1" applyBorder="1"/>
    <xf numFmtId="43" fontId="16" fillId="16" borderId="51" xfId="1" applyFont="1" applyFill="1" applyBorder="1"/>
    <xf numFmtId="43" fontId="16" fillId="16" borderId="51" xfId="1" applyFont="1" applyFill="1" applyBorder="1" applyAlignment="1">
      <alignment horizontal="center"/>
    </xf>
    <xf numFmtId="43" fontId="16" fillId="16" borderId="52" xfId="1" applyFont="1" applyFill="1" applyBorder="1"/>
    <xf numFmtId="43" fontId="16" fillId="16" borderId="53" xfId="1" applyFont="1" applyFill="1" applyBorder="1"/>
    <xf numFmtId="43" fontId="16" fillId="16" borderId="53" xfId="1" applyFont="1" applyFill="1" applyBorder="1" applyAlignment="1">
      <alignment horizontal="center"/>
    </xf>
    <xf numFmtId="43" fontId="16" fillId="16" borderId="54" xfId="1" applyFont="1" applyFill="1" applyBorder="1"/>
    <xf numFmtId="43" fontId="16" fillId="16" borderId="55" xfId="1" applyFont="1" applyFill="1" applyBorder="1"/>
    <xf numFmtId="0" fontId="16" fillId="0" borderId="57" xfId="0" applyNumberFormat="1" applyFont="1" applyBorder="1"/>
    <xf numFmtId="0" fontId="16" fillId="0" borderId="58" xfId="0" applyFont="1" applyBorder="1"/>
    <xf numFmtId="43" fontId="16" fillId="0" borderId="59" xfId="1" applyFont="1" applyBorder="1" applyAlignment="1">
      <alignment horizontal="center"/>
    </xf>
    <xf numFmtId="43" fontId="16" fillId="0" borderId="59" xfId="1" applyFont="1" applyBorder="1"/>
    <xf numFmtId="43" fontId="16" fillId="0" borderId="59" xfId="1" applyFont="1" applyFill="1" applyBorder="1"/>
    <xf numFmtId="43" fontId="16" fillId="0" borderId="60" xfId="1" applyFont="1" applyBorder="1"/>
    <xf numFmtId="43" fontId="16" fillId="0" borderId="61" xfId="1" applyFont="1" applyFill="1" applyBorder="1"/>
    <xf numFmtId="4" fontId="16" fillId="0" borderId="62" xfId="0" applyNumberFormat="1" applyFont="1" applyBorder="1"/>
    <xf numFmtId="0" fontId="16" fillId="17" borderId="57" xfId="0" applyNumberFormat="1" applyFont="1" applyFill="1" applyBorder="1"/>
    <xf numFmtId="0" fontId="16" fillId="17" borderId="63" xfId="0" applyFont="1" applyFill="1" applyBorder="1"/>
    <xf numFmtId="0" fontId="16" fillId="17" borderId="2" xfId="0" applyFont="1" applyFill="1" applyBorder="1" applyAlignment="1">
      <alignment wrapText="1"/>
    </xf>
    <xf numFmtId="43" fontId="16" fillId="17" borderId="2" xfId="1" applyFont="1" applyFill="1" applyBorder="1" applyAlignment="1">
      <alignment horizontal="center"/>
    </xf>
    <xf numFmtId="43" fontId="16" fillId="17" borderId="2" xfId="1" applyFont="1" applyFill="1" applyBorder="1"/>
    <xf numFmtId="43" fontId="16" fillId="17" borderId="64" xfId="1" applyFont="1" applyFill="1" applyBorder="1"/>
    <xf numFmtId="43" fontId="16" fillId="17" borderId="61" xfId="1" applyFont="1" applyFill="1" applyBorder="1"/>
    <xf numFmtId="4" fontId="16" fillId="0" borderId="61" xfId="0" applyNumberFormat="1" applyFont="1" applyBorder="1"/>
    <xf numFmtId="43" fontId="16" fillId="0" borderId="2" xfId="1" applyFont="1" applyFill="1" applyBorder="1"/>
    <xf numFmtId="43" fontId="16" fillId="0" borderId="61" xfId="1" applyFont="1" applyFill="1" applyBorder="1" applyAlignment="1">
      <alignment horizontal="right"/>
    </xf>
    <xf numFmtId="0" fontId="16" fillId="0" borderId="65" xfId="0" applyNumberFormat="1" applyFont="1" applyBorder="1"/>
    <xf numFmtId="0" fontId="16" fillId="0" borderId="63" xfId="0" applyFont="1" applyBorder="1"/>
    <xf numFmtId="0" fontId="16" fillId="0" borderId="2" xfId="0" applyFont="1" applyBorder="1" applyAlignment="1">
      <alignment wrapText="1"/>
    </xf>
    <xf numFmtId="43" fontId="16" fillId="0" borderId="2" xfId="1" applyFont="1" applyBorder="1" applyAlignment="1">
      <alignment horizontal="center"/>
    </xf>
    <xf numFmtId="43" fontId="16" fillId="0" borderId="2" xfId="1" applyFont="1" applyBorder="1"/>
    <xf numFmtId="43" fontId="16" fillId="0" borderId="64" xfId="1" applyFont="1" applyBorder="1"/>
    <xf numFmtId="43" fontId="16" fillId="16" borderId="61" xfId="1" applyFont="1" applyFill="1" applyBorder="1"/>
    <xf numFmtId="0" fontId="16" fillId="17" borderId="66" xfId="0" applyNumberFormat="1" applyFont="1" applyFill="1" applyBorder="1"/>
    <xf numFmtId="0" fontId="16" fillId="17" borderId="65" xfId="0" applyNumberFormat="1" applyFont="1" applyFill="1" applyBorder="1"/>
    <xf numFmtId="0" fontId="16" fillId="0" borderId="34" xfId="0" applyNumberFormat="1" applyFont="1" applyBorder="1"/>
    <xf numFmtId="43" fontId="16" fillId="18" borderId="2" xfId="1" applyFont="1" applyFill="1" applyBorder="1"/>
    <xf numFmtId="43" fontId="16" fillId="0" borderId="2" xfId="1" applyFont="1" applyFill="1" applyBorder="1" applyAlignment="1">
      <alignment horizontal="center"/>
    </xf>
    <xf numFmtId="0" fontId="16" fillId="17" borderId="34" xfId="0" applyNumberFormat="1" applyFont="1" applyFill="1" applyBorder="1"/>
    <xf numFmtId="0" fontId="16" fillId="19" borderId="57" xfId="0" applyNumberFormat="1" applyFont="1" applyFill="1" applyBorder="1"/>
    <xf numFmtId="0" fontId="16" fillId="19" borderId="63" xfId="0" applyFont="1" applyFill="1" applyBorder="1"/>
    <xf numFmtId="0" fontId="16" fillId="19" borderId="2" xfId="0" applyFont="1" applyFill="1" applyBorder="1" applyAlignment="1">
      <alignment wrapText="1"/>
    </xf>
    <xf numFmtId="43" fontId="16" fillId="19" borderId="2" xfId="1" applyFont="1" applyFill="1" applyBorder="1" applyAlignment="1">
      <alignment horizontal="center"/>
    </xf>
    <xf numFmtId="43" fontId="16" fillId="19" borderId="2" xfId="1" applyFont="1" applyFill="1" applyBorder="1"/>
    <xf numFmtId="43" fontId="16" fillId="19" borderId="64" xfId="1" applyFont="1" applyFill="1" applyBorder="1"/>
    <xf numFmtId="43" fontId="16" fillId="19" borderId="61" xfId="1" applyFont="1" applyFill="1" applyBorder="1"/>
    <xf numFmtId="4" fontId="16" fillId="19" borderId="61" xfId="0" applyNumberFormat="1" applyFont="1" applyFill="1" applyBorder="1"/>
    <xf numFmtId="0" fontId="16" fillId="0" borderId="2" xfId="0" applyFont="1" applyFill="1" applyBorder="1" applyAlignment="1">
      <alignment wrapText="1"/>
    </xf>
    <xf numFmtId="0" fontId="16" fillId="20" borderId="57" xfId="0" applyNumberFormat="1" applyFont="1" applyFill="1" applyBorder="1"/>
    <xf numFmtId="0" fontId="16" fillId="20" borderId="63" xfId="0" applyFont="1" applyFill="1" applyBorder="1"/>
    <xf numFmtId="0" fontId="16" fillId="20" borderId="2" xfId="0" applyFont="1" applyFill="1" applyBorder="1" applyAlignment="1">
      <alignment wrapText="1"/>
    </xf>
    <xf numFmtId="43" fontId="16" fillId="20" borderId="2" xfId="1" applyFont="1" applyFill="1" applyBorder="1" applyAlignment="1">
      <alignment horizontal="center"/>
    </xf>
    <xf numFmtId="43" fontId="16" fillId="20" borderId="2" xfId="1" applyFont="1" applyFill="1" applyBorder="1"/>
    <xf numFmtId="43" fontId="16" fillId="20" borderId="64" xfId="1" applyFont="1" applyFill="1" applyBorder="1"/>
    <xf numFmtId="43" fontId="16" fillId="20" borderId="61" xfId="1" applyFont="1" applyFill="1" applyBorder="1"/>
    <xf numFmtId="4" fontId="16" fillId="20" borderId="61" xfId="0" applyNumberFormat="1" applyFont="1" applyFill="1" applyBorder="1"/>
    <xf numFmtId="0" fontId="16" fillId="11" borderId="57" xfId="0" applyNumberFormat="1" applyFont="1" applyFill="1" applyBorder="1"/>
    <xf numFmtId="0" fontId="16" fillId="11" borderId="63" xfId="0" applyFont="1" applyFill="1" applyBorder="1"/>
    <xf numFmtId="0" fontId="16" fillId="11" borderId="2" xfId="0" applyFont="1" applyFill="1" applyBorder="1" applyAlignment="1">
      <alignment wrapText="1"/>
    </xf>
    <xf numFmtId="43" fontId="16" fillId="11" borderId="2" xfId="1" applyFont="1" applyFill="1" applyBorder="1" applyAlignment="1">
      <alignment horizontal="center"/>
    </xf>
    <xf numFmtId="43" fontId="16" fillId="11" borderId="2" xfId="1" applyFont="1" applyFill="1" applyBorder="1"/>
    <xf numFmtId="43" fontId="16" fillId="11" borderId="64" xfId="1" applyFont="1" applyFill="1" applyBorder="1"/>
    <xf numFmtId="43" fontId="16" fillId="11" borderId="61" xfId="1" applyFont="1" applyFill="1" applyBorder="1"/>
    <xf numFmtId="4" fontId="16" fillId="11" borderId="61" xfId="0" applyNumberFormat="1" applyFont="1" applyFill="1" applyBorder="1"/>
    <xf numFmtId="0" fontId="16" fillId="0" borderId="66" xfId="0" applyNumberFormat="1" applyFont="1" applyBorder="1"/>
    <xf numFmtId="0" fontId="16" fillId="0" borderId="63" xfId="0" applyFont="1" applyBorder="1" applyAlignment="1">
      <alignment wrapText="1"/>
    </xf>
    <xf numFmtId="0" fontId="16" fillId="0" borderId="65" xfId="0" applyFont="1" applyBorder="1"/>
    <xf numFmtId="0" fontId="16" fillId="0" borderId="2" xfId="0" applyFont="1" applyBorder="1"/>
    <xf numFmtId="0" fontId="16" fillId="17" borderId="65" xfId="0" applyFont="1" applyFill="1" applyBorder="1"/>
    <xf numFmtId="0" fontId="16" fillId="17" borderId="2" xfId="0" applyFont="1" applyFill="1" applyBorder="1"/>
    <xf numFmtId="0" fontId="16" fillId="0" borderId="46" xfId="0" applyFont="1" applyBorder="1"/>
    <xf numFmtId="0" fontId="16" fillId="0" borderId="66" xfId="0" applyNumberFormat="1" applyFont="1" applyBorder="1" applyAlignment="1">
      <alignment horizontal="left"/>
    </xf>
    <xf numFmtId="0" fontId="16" fillId="17" borderId="67" xfId="0" applyNumberFormat="1" applyFont="1" applyFill="1" applyBorder="1" applyAlignment="1">
      <alignment horizontal="left"/>
    </xf>
    <xf numFmtId="0" fontId="16" fillId="18" borderId="57" xfId="0" applyNumberFormat="1" applyFont="1" applyFill="1" applyBorder="1" applyAlignment="1">
      <alignment horizontal="left"/>
    </xf>
    <xf numFmtId="0" fontId="16" fillId="18" borderId="63" xfId="0" applyFont="1" applyFill="1" applyBorder="1"/>
    <xf numFmtId="0" fontId="16" fillId="18" borderId="2" xfId="0" applyFont="1" applyFill="1" applyBorder="1" applyAlignment="1">
      <alignment wrapText="1"/>
    </xf>
    <xf numFmtId="43" fontId="16" fillId="18" borderId="2" xfId="1" applyFont="1" applyFill="1" applyBorder="1" applyAlignment="1">
      <alignment horizontal="center"/>
    </xf>
    <xf numFmtId="43" fontId="16" fillId="18" borderId="64" xfId="1" applyFont="1" applyFill="1" applyBorder="1"/>
    <xf numFmtId="43" fontId="16" fillId="5" borderId="61" xfId="1" applyFont="1" applyFill="1" applyBorder="1"/>
    <xf numFmtId="0" fontId="16" fillId="17" borderId="57" xfId="0" applyNumberFormat="1" applyFont="1" applyFill="1" applyBorder="1" applyAlignment="1">
      <alignment horizontal="left"/>
    </xf>
    <xf numFmtId="0" fontId="16" fillId="0" borderId="34" xfId="0" applyFont="1" applyBorder="1"/>
    <xf numFmtId="0" fontId="16" fillId="0" borderId="66" xfId="0" applyFont="1" applyBorder="1"/>
    <xf numFmtId="0" fontId="16" fillId="17" borderId="66" xfId="0" applyFont="1" applyFill="1" applyBorder="1"/>
    <xf numFmtId="0" fontId="16" fillId="17" borderId="68" xfId="0" applyFont="1" applyFill="1" applyBorder="1"/>
    <xf numFmtId="0" fontId="16" fillId="17" borderId="69" xfId="0" applyFont="1" applyFill="1" applyBorder="1" applyAlignment="1">
      <alignment wrapText="1"/>
    </xf>
    <xf numFmtId="43" fontId="16" fillId="17" borderId="69" xfId="1" applyFont="1" applyFill="1" applyBorder="1" applyAlignment="1">
      <alignment horizontal="center"/>
    </xf>
    <xf numFmtId="43" fontId="16" fillId="17" borderId="69" xfId="1" applyFont="1" applyFill="1" applyBorder="1"/>
    <xf numFmtId="43" fontId="16" fillId="17" borderId="70" xfId="1" applyFont="1" applyFill="1" applyBorder="1"/>
    <xf numFmtId="0" fontId="18" fillId="16" borderId="16" xfId="0" applyFont="1" applyFill="1" applyBorder="1" applyAlignment="1">
      <alignment horizontal="left"/>
    </xf>
    <xf numFmtId="0" fontId="18" fillId="16" borderId="17" xfId="0" applyFont="1" applyFill="1" applyBorder="1"/>
    <xf numFmtId="0" fontId="18" fillId="16" borderId="71" xfId="0" applyFont="1" applyFill="1" applyBorder="1"/>
    <xf numFmtId="43" fontId="16" fillId="16" borderId="72" xfId="1" applyFont="1" applyFill="1" applyBorder="1"/>
    <xf numFmtId="43" fontId="16" fillId="16" borderId="71" xfId="1" applyFont="1" applyFill="1" applyBorder="1" applyAlignment="1">
      <alignment horizontal="center"/>
    </xf>
    <xf numFmtId="43" fontId="16" fillId="16" borderId="71" xfId="1" applyFont="1" applyFill="1" applyBorder="1"/>
    <xf numFmtId="43" fontId="16" fillId="16" borderId="73" xfId="1" applyFont="1" applyFill="1" applyBorder="1"/>
    <xf numFmtId="43" fontId="19" fillId="16" borderId="61" xfId="8" applyNumberFormat="1" applyFont="1" applyFill="1" applyBorder="1"/>
    <xf numFmtId="43" fontId="18" fillId="0" borderId="61" xfId="0" applyNumberFormat="1" applyFont="1" applyFill="1" applyBorder="1"/>
    <xf numFmtId="4" fontId="16" fillId="0" borderId="0" xfId="0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16" borderId="41" xfId="0" applyFont="1" applyFill="1" applyBorder="1" applyAlignment="1">
      <alignment horizontal="center" vertical="top" wrapText="1"/>
    </xf>
    <xf numFmtId="0" fontId="0" fillId="16" borderId="47" xfId="0" applyFill="1" applyBorder="1" applyAlignment="1">
      <alignment horizontal="center" vertical="top" wrapText="1"/>
    </xf>
    <xf numFmtId="0" fontId="0" fillId="16" borderId="56" xfId="0" applyFill="1" applyBorder="1" applyAlignment="1">
      <alignment horizontal="center" vertical="top" wrapText="1"/>
    </xf>
    <xf numFmtId="0" fontId="16" fillId="0" borderId="0" xfId="0" applyFont="1" applyAlignment="1"/>
    <xf numFmtId="0" fontId="16" fillId="16" borderId="51" xfId="0" applyFont="1" applyFill="1" applyBorder="1" applyAlignment="1"/>
    <xf numFmtId="0" fontId="16" fillId="0" borderId="59" xfId="0" applyNumberFormat="1" applyFont="1" applyBorder="1" applyAlignment="1">
      <alignment horizontal="center"/>
    </xf>
    <xf numFmtId="0" fontId="16" fillId="17" borderId="2" xfId="0" applyNumberFormat="1" applyFont="1" applyFill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19" borderId="2" xfId="0" applyNumberFormat="1" applyFont="1" applyFill="1" applyBorder="1" applyAlignment="1">
      <alignment horizontal="center"/>
    </xf>
    <xf numFmtId="0" fontId="16" fillId="20" borderId="2" xfId="0" applyNumberFormat="1" applyFont="1" applyFill="1" applyBorder="1" applyAlignment="1">
      <alignment horizontal="center"/>
    </xf>
    <xf numFmtId="0" fontId="16" fillId="11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17" borderId="2" xfId="0" applyFont="1" applyFill="1" applyBorder="1" applyAlignment="1">
      <alignment horizontal="center"/>
    </xf>
    <xf numFmtId="0" fontId="16" fillId="18" borderId="2" xfId="0" applyNumberFormat="1" applyFont="1" applyFill="1" applyBorder="1" applyAlignment="1">
      <alignment horizontal="center"/>
    </xf>
    <xf numFmtId="0" fontId="16" fillId="17" borderId="69" xfId="0" applyNumberFormat="1" applyFont="1" applyFill="1" applyBorder="1" applyAlignment="1">
      <alignment horizontal="center"/>
    </xf>
    <xf numFmtId="0" fontId="18" fillId="16" borderId="71" xfId="0" applyFont="1" applyFill="1" applyBorder="1" applyAlignment="1"/>
    <xf numFmtId="0" fontId="0" fillId="0" borderId="0" xfId="0" applyAlignment="1"/>
    <xf numFmtId="0" fontId="16" fillId="0" borderId="59" xfId="0" applyFont="1" applyFill="1" applyBorder="1" applyAlignment="1"/>
    <xf numFmtId="0" fontId="16" fillId="17" borderId="2" xfId="0" applyFont="1" applyFill="1" applyBorder="1" applyAlignment="1"/>
    <xf numFmtId="0" fontId="16" fillId="0" borderId="2" xfId="0" applyFont="1" applyBorder="1" applyAlignment="1"/>
    <xf numFmtId="0" fontId="16" fillId="19" borderId="2" xfId="0" applyFont="1" applyFill="1" applyBorder="1" applyAlignment="1"/>
    <xf numFmtId="0" fontId="16" fillId="0" borderId="2" xfId="0" applyFont="1" applyFill="1" applyBorder="1" applyAlignment="1"/>
    <xf numFmtId="0" fontId="16" fillId="20" borderId="2" xfId="0" applyFont="1" applyFill="1" applyBorder="1" applyAlignment="1"/>
    <xf numFmtId="0" fontId="16" fillId="11" borderId="2" xfId="0" applyFont="1" applyFill="1" applyBorder="1" applyAlignment="1"/>
    <xf numFmtId="0" fontId="16" fillId="18" borderId="2" xfId="0" applyFont="1" applyFill="1" applyBorder="1" applyAlignment="1"/>
    <xf numFmtId="0" fontId="16" fillId="17" borderId="69" xfId="0" applyFont="1" applyFill="1" applyBorder="1" applyAlignment="1"/>
    <xf numFmtId="0" fontId="1" fillId="3" borderId="2" xfId="4" applyBorder="1"/>
    <xf numFmtId="0" fontId="0" fillId="3" borderId="2" xfId="4" applyFont="1" applyBorder="1"/>
    <xf numFmtId="164" fontId="2" fillId="2" borderId="2" xfId="1" applyNumberFormat="1" applyFont="1" applyFill="1" applyBorder="1"/>
    <xf numFmtId="169" fontId="2" fillId="2" borderId="2" xfId="7" applyNumberFormat="1" applyFont="1" applyFill="1" applyBorder="1"/>
    <xf numFmtId="9" fontId="0" fillId="0" borderId="0" xfId="9" applyFont="1"/>
    <xf numFmtId="0" fontId="20" fillId="0" borderId="0" xfId="10"/>
    <xf numFmtId="0" fontId="21" fillId="0" borderId="0" xfId="10" applyFont="1" applyAlignment="1">
      <alignment horizontal="right" vertical="top"/>
    </xf>
    <xf numFmtId="0" fontId="21" fillId="0" borderId="0" xfId="10" applyFont="1" applyAlignment="1">
      <alignment horizontal="left" vertical="top"/>
    </xf>
    <xf numFmtId="170" fontId="22" fillId="21" borderId="0" xfId="10" applyNumberFormat="1" applyFont="1" applyFill="1" applyAlignment="1">
      <alignment horizontal="right" vertical="top"/>
    </xf>
    <xf numFmtId="3" fontId="22" fillId="21" borderId="0" xfId="10" applyNumberFormat="1" applyFont="1" applyFill="1" applyAlignment="1">
      <alignment horizontal="right" vertical="top"/>
    </xf>
    <xf numFmtId="0" fontId="22" fillId="21" borderId="0" xfId="10" applyFont="1" applyFill="1" applyAlignment="1">
      <alignment horizontal="left" vertical="top"/>
    </xf>
    <xf numFmtId="0" fontId="23" fillId="21" borderId="74" xfId="10" applyFont="1" applyFill="1" applyBorder="1" applyAlignment="1">
      <alignment horizontal="right" vertical="top"/>
    </xf>
    <xf numFmtId="164" fontId="0" fillId="0" borderId="0" xfId="1" applyNumberFormat="1" applyFont="1" applyBorder="1"/>
    <xf numFmtId="164" fontId="0" fillId="0" borderId="11" xfId="1" applyNumberFormat="1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8" fillId="0" borderId="76" xfId="0" applyFont="1" applyBorder="1" applyAlignment="1">
      <alignment vertical="center"/>
    </xf>
    <xf numFmtId="0" fontId="29" fillId="0" borderId="76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31" fillId="22" borderId="21" xfId="11" applyFill="1" applyBorder="1" applyAlignment="1">
      <alignment vertical="center" wrapText="1"/>
    </xf>
    <xf numFmtId="17" fontId="30" fillId="23" borderId="21" xfId="0" applyNumberFormat="1" applyFont="1" applyFill="1" applyBorder="1" applyAlignment="1">
      <alignment vertical="center"/>
    </xf>
    <xf numFmtId="0" fontId="30" fillId="23" borderId="21" xfId="0" applyFont="1" applyFill="1" applyBorder="1" applyAlignment="1">
      <alignment vertical="center"/>
    </xf>
    <xf numFmtId="17" fontId="30" fillId="12" borderId="21" xfId="0" applyNumberFormat="1" applyFont="1" applyFill="1" applyBorder="1" applyAlignment="1">
      <alignment vertical="center"/>
    </xf>
    <xf numFmtId="0" fontId="30" fillId="12" borderId="21" xfId="0" applyFont="1" applyFill="1" applyBorder="1" applyAlignment="1">
      <alignment vertical="center"/>
    </xf>
    <xf numFmtId="0" fontId="27" fillId="0" borderId="0" xfId="0" applyFont="1" applyAlignment="1">
      <alignment horizontal="right" vertical="center" wrapText="1"/>
    </xf>
    <xf numFmtId="0" fontId="16" fillId="0" borderId="0" xfId="10" applyFont="1"/>
    <xf numFmtId="43" fontId="5" fillId="0" borderId="0" xfId="1" applyNumberFormat="1" applyFont="1" applyBorder="1" applyAlignment="1">
      <alignment horizontal="center" wrapText="1"/>
    </xf>
    <xf numFmtId="43" fontId="5" fillId="0" borderId="12" xfId="1" applyNumberFormat="1" applyFont="1" applyBorder="1" applyAlignment="1">
      <alignment horizontal="center" wrapText="1"/>
    </xf>
    <xf numFmtId="0" fontId="4" fillId="10" borderId="0" xfId="0" applyFont="1" applyFill="1" applyAlignment="1">
      <alignment horizontal="center" vertical="center"/>
    </xf>
    <xf numFmtId="0" fontId="4" fillId="8" borderId="1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10" fillId="12" borderId="25" xfId="0" applyFont="1" applyFill="1" applyBorder="1" applyAlignment="1">
      <alignment vertical="center" wrapText="1"/>
    </xf>
    <xf numFmtId="0" fontId="10" fillId="12" borderId="26" xfId="0" applyFont="1" applyFill="1" applyBorder="1" applyAlignment="1">
      <alignment vertical="center" wrapText="1"/>
    </xf>
    <xf numFmtId="0" fontId="10" fillId="12" borderId="27" xfId="0" applyFont="1" applyFill="1" applyBorder="1" applyAlignment="1">
      <alignment vertical="center" wrapText="1"/>
    </xf>
    <xf numFmtId="0" fontId="10" fillId="12" borderId="28" xfId="0" applyFont="1" applyFill="1" applyBorder="1" applyAlignment="1">
      <alignment vertical="center" wrapText="1"/>
    </xf>
    <xf numFmtId="0" fontId="10" fillId="12" borderId="29" xfId="0" applyFont="1" applyFill="1" applyBorder="1" applyAlignment="1">
      <alignment vertical="center" wrapText="1"/>
    </xf>
    <xf numFmtId="0" fontId="10" fillId="12" borderId="30" xfId="0" applyFont="1" applyFill="1" applyBorder="1" applyAlignment="1">
      <alignment vertical="center" wrapText="1"/>
    </xf>
    <xf numFmtId="0" fontId="12" fillId="12" borderId="29" xfId="0" applyFont="1" applyFill="1" applyBorder="1" applyAlignment="1">
      <alignment vertical="center" wrapText="1"/>
    </xf>
    <xf numFmtId="0" fontId="12" fillId="12" borderId="30" xfId="0" applyFont="1" applyFill="1" applyBorder="1" applyAlignment="1">
      <alignment vertical="center" wrapText="1"/>
    </xf>
    <xf numFmtId="0" fontId="10" fillId="12" borderId="22" xfId="0" applyFont="1" applyFill="1" applyBorder="1" applyAlignment="1">
      <alignment vertical="center" wrapText="1"/>
    </xf>
    <xf numFmtId="0" fontId="10" fillId="12" borderId="23" xfId="0" applyFont="1" applyFill="1" applyBorder="1" applyAlignment="1">
      <alignment vertical="center" wrapText="1"/>
    </xf>
    <xf numFmtId="0" fontId="10" fillId="12" borderId="24" xfId="0" applyFont="1" applyFill="1" applyBorder="1" applyAlignment="1">
      <alignment vertical="center" wrapText="1"/>
    </xf>
    <xf numFmtId="0" fontId="22" fillId="21" borderId="0" xfId="10" applyFont="1" applyFill="1" applyAlignment="1">
      <alignment horizontal="left" vertical="top"/>
    </xf>
    <xf numFmtId="0" fontId="20" fillId="0" borderId="0" xfId="10" applyFont="1" applyBorder="1" applyAlignment="1" applyProtection="1"/>
    <xf numFmtId="170" fontId="22" fillId="21" borderId="0" xfId="10" applyNumberFormat="1" applyFont="1" applyFill="1" applyAlignment="1">
      <alignment horizontal="right" vertical="top"/>
    </xf>
    <xf numFmtId="0" fontId="21" fillId="0" borderId="0" xfId="10" applyFont="1" applyAlignment="1">
      <alignment horizontal="left" vertical="top"/>
    </xf>
    <xf numFmtId="0" fontId="21" fillId="0" borderId="0" xfId="10" applyFont="1" applyAlignment="1">
      <alignment horizontal="right" vertical="top"/>
    </xf>
    <xf numFmtId="0" fontId="23" fillId="21" borderId="74" xfId="10" applyFont="1" applyFill="1" applyBorder="1" applyAlignment="1">
      <alignment horizontal="left" vertical="top"/>
    </xf>
    <xf numFmtId="0" fontId="20" fillId="0" borderId="74" xfId="10" applyFont="1" applyBorder="1" applyAlignment="1" applyProtection="1"/>
    <xf numFmtId="0" fontId="23" fillId="21" borderId="74" xfId="10" applyFont="1" applyFill="1" applyBorder="1" applyAlignment="1">
      <alignment horizontal="right" vertical="top"/>
    </xf>
    <xf numFmtId="0" fontId="20" fillId="0" borderId="0" xfId="10"/>
    <xf numFmtId="0" fontId="26" fillId="0" borderId="0" xfId="10" applyFont="1" applyAlignment="1">
      <alignment horizontal="center" vertical="top"/>
    </xf>
    <xf numFmtId="0" fontId="25" fillId="0" borderId="0" xfId="10" applyFont="1" applyAlignment="1">
      <alignment horizontal="left" vertical="top"/>
    </xf>
    <xf numFmtId="0" fontId="24" fillId="0" borderId="0" xfId="10" applyFont="1" applyAlignment="1">
      <alignment horizontal="center" vertical="top"/>
    </xf>
    <xf numFmtId="0" fontId="21" fillId="0" borderId="75" xfId="10" applyFont="1" applyBorder="1" applyAlignment="1">
      <alignment horizontal="left"/>
    </xf>
    <xf numFmtId="0" fontId="20" fillId="0" borderId="75" xfId="10" applyFont="1" applyBorder="1" applyAlignment="1" applyProtection="1"/>
    <xf numFmtId="0" fontId="21" fillId="0" borderId="75" xfId="10" applyFont="1" applyBorder="1" applyAlignment="1">
      <alignment horizontal="left" vertical="top"/>
    </xf>
  </cellXfs>
  <cellStyles count="12">
    <cellStyle name="20% - Accent1" xfId="4" builtinId="30"/>
    <cellStyle name="Comma" xfId="1" builtinId="3"/>
    <cellStyle name="Comma 2" xfId="5"/>
    <cellStyle name="Currency" xfId="7" builtinId="4"/>
    <cellStyle name="Currency 2" xfId="6"/>
    <cellStyle name="Hyperlink" xfId="11" builtinId="8"/>
    <cellStyle name="Neutral" xfId="2" builtinId="28"/>
    <cellStyle name="Normal" xfId="0" builtinId="0"/>
    <cellStyle name="Normal 2" xfId="10"/>
    <cellStyle name="Output" xfId="8" builtinId="21"/>
    <cellStyle name="Percent" xfId="9" builtinId="5"/>
    <cellStyle name="Total" xfId="3" builtinId="25"/>
  </cellStyles>
  <dxfs count="16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colors>
    <mruColors>
      <color rgb="FF558ED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kWh</a:t>
            </a:r>
            <a:r>
              <a:rPr lang="en-US" baseline="0"/>
              <a:t> by Fiscal Year (Residences)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656273722799514E-2"/>
          <c:y val="6.4221079469612405E-2"/>
          <c:w val="0.82046759498496524"/>
          <c:h val="0.8472434217428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GRAPHS_1!$V$2</c:f>
              <c:strCache>
                <c:ptCount val="1"/>
                <c:pt idx="0">
                  <c:v>13/14 Fiscal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GRAPHS_1!$U$3:$U$11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GRAPHS_1!$V$3:$V$11</c:f>
              <c:numCache>
                <c:formatCode>_(* #,##0_);_(* \(#,##0\);_(* "-"??_);_(@_)</c:formatCode>
                <c:ptCount val="9"/>
                <c:pt idx="0">
                  <c:v>234967</c:v>
                </c:pt>
                <c:pt idx="1">
                  <c:v>197233</c:v>
                </c:pt>
                <c:pt idx="2">
                  <c:v>560634</c:v>
                </c:pt>
                <c:pt idx="3">
                  <c:v>1624116</c:v>
                </c:pt>
                <c:pt idx="4">
                  <c:v>840333</c:v>
                </c:pt>
                <c:pt idx="5">
                  <c:v>1182218</c:v>
                </c:pt>
                <c:pt idx="6">
                  <c:v>1143643</c:v>
                </c:pt>
                <c:pt idx="7">
                  <c:v>631809</c:v>
                </c:pt>
                <c:pt idx="8">
                  <c:v>1033144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6036416"/>
        <c:axId val="346036976"/>
      </c:barChart>
      <c:lineChart>
        <c:grouping val="standard"/>
        <c:varyColors val="0"/>
        <c:ser>
          <c:idx val="1"/>
          <c:order val="1"/>
          <c:tx>
            <c:strRef>
              <c:f>GRAPHS_1!$W$2</c:f>
              <c:strCache>
                <c:ptCount val="1"/>
                <c:pt idx="0">
                  <c:v>14/15 Fiscal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GRAPHS_1!$U$3:$U$11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GRAPHS_1!$W$3:$W$11</c:f>
              <c:numCache>
                <c:formatCode>_(* #,##0_);_(* \(#,##0\);_(* "-"??_);_(@_)</c:formatCode>
                <c:ptCount val="9"/>
                <c:pt idx="0">
                  <c:v>217151</c:v>
                </c:pt>
                <c:pt idx="1">
                  <c:v>183306</c:v>
                </c:pt>
                <c:pt idx="2">
                  <c:v>554445</c:v>
                </c:pt>
                <c:pt idx="3">
                  <c:v>1652058</c:v>
                </c:pt>
                <c:pt idx="4">
                  <c:v>766749</c:v>
                </c:pt>
                <c:pt idx="5">
                  <c:v>1220900</c:v>
                </c:pt>
                <c:pt idx="6">
                  <c:v>1061075</c:v>
                </c:pt>
                <c:pt idx="7">
                  <c:v>656233</c:v>
                </c:pt>
                <c:pt idx="8">
                  <c:v>1004429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036416"/>
        <c:axId val="346036976"/>
      </c:lineChart>
      <c:catAx>
        <c:axId val="34603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Building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46036976"/>
        <c:crosses val="autoZero"/>
        <c:auto val="1"/>
        <c:lblAlgn val="ctr"/>
        <c:lblOffset val="100"/>
        <c:noMultiLvlLbl val="0"/>
      </c:catAx>
      <c:valAx>
        <c:axId val="346036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6036416"/>
        <c:crosses val="autoZero"/>
        <c:crossBetween val="between"/>
      </c:valAx>
      <c:spPr>
        <a:pattFill prst="pct5">
          <a:fgClr>
            <a:srgbClr val="92D050"/>
          </a:fgClr>
          <a:bgClr>
            <a:schemeClr val="bg1"/>
          </a:bgClr>
        </a:patt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Annual</a:t>
            </a:r>
            <a:r>
              <a:rPr lang="en-US" baseline="0"/>
              <a:t> kWh &amp; NG</a:t>
            </a:r>
            <a:endParaRPr lang="en-US"/>
          </a:p>
        </c:rich>
      </c:tx>
      <c:layout>
        <c:manualLayout>
          <c:xMode val="edge"/>
          <c:yMode val="edge"/>
          <c:x val="0.17310864443831314"/>
          <c:y val="4.907974827885953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SUMMARY!$D$2</c:f>
              <c:strCache>
                <c:ptCount val="1"/>
                <c:pt idx="0">
                  <c:v>kWh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SUMMARY!$B$14:$B$19</c:f>
              <c:strCache>
                <c:ptCount val="6"/>
                <c:pt idx="0">
                  <c:v>Gymnasium</c:v>
                </c:pt>
                <c:pt idx="1">
                  <c:v>Athletics Pool</c:v>
                </c:pt>
                <c:pt idx="2">
                  <c:v>Field House</c:v>
                </c:pt>
                <c:pt idx="3">
                  <c:v>Alumni Hall</c:v>
                </c:pt>
                <c:pt idx="4">
                  <c:v>Ice House</c:v>
                </c:pt>
                <c:pt idx="5">
                  <c:v>Tennis Bubble</c:v>
                </c:pt>
              </c:strCache>
            </c:strRef>
          </c:cat>
          <c:val>
            <c:numRef>
              <c:f>SUMMARY!$D$14:$D$19</c:f>
              <c:numCache>
                <c:formatCode>_(* #,##0_);_(* \(#,##0\);_(* "-"??_);_(@_)</c:formatCode>
                <c:ptCount val="6"/>
                <c:pt idx="0">
                  <c:v>184482</c:v>
                </c:pt>
                <c:pt idx="1">
                  <c:v>1455207</c:v>
                </c:pt>
                <c:pt idx="2">
                  <c:v>220812</c:v>
                </c:pt>
                <c:pt idx="3">
                  <c:v>1142740</c:v>
                </c:pt>
                <c:pt idx="4">
                  <c:v>2923803</c:v>
                </c:pt>
                <c:pt idx="5">
                  <c:v>334004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80800"/>
        <c:axId val="347481360"/>
      </c:barChart>
      <c:barChart>
        <c:barDir val="col"/>
        <c:grouping val="clustered"/>
        <c:varyColors val="0"/>
        <c:ser>
          <c:idx val="1"/>
          <c:order val="1"/>
          <c:tx>
            <c:strRef>
              <c:f>SUMMARY!$G$2</c:f>
              <c:strCache>
                <c:ptCount val="1"/>
                <c:pt idx="0">
                  <c:v>Natural Gas (m3)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SUMMARY!$B$14:$B$19</c:f>
              <c:strCache>
                <c:ptCount val="6"/>
                <c:pt idx="0">
                  <c:v>Gymnasium</c:v>
                </c:pt>
                <c:pt idx="1">
                  <c:v>Athletics Pool</c:v>
                </c:pt>
                <c:pt idx="2">
                  <c:v>Field House</c:v>
                </c:pt>
                <c:pt idx="3">
                  <c:v>Alumni Hall</c:v>
                </c:pt>
                <c:pt idx="4">
                  <c:v>Ice House</c:v>
                </c:pt>
                <c:pt idx="5">
                  <c:v>Tennis Bubble</c:v>
                </c:pt>
              </c:strCache>
            </c:strRef>
          </c:cat>
          <c:val>
            <c:numRef>
              <c:f>SUMMARY!$G$14:$G$19</c:f>
              <c:numCache>
                <c:formatCode>_(* #,##0_);_(* \(#,##0\);_(* "-"??_);_(@_)</c:formatCode>
                <c:ptCount val="6"/>
                <c:pt idx="0">
                  <c:v>55344</c:v>
                </c:pt>
                <c:pt idx="1">
                  <c:v>11385</c:v>
                </c:pt>
                <c:pt idx="2">
                  <c:v>38072</c:v>
                </c:pt>
                <c:pt idx="3">
                  <c:v>14996</c:v>
                </c:pt>
                <c:pt idx="4">
                  <c:v>165762</c:v>
                </c:pt>
                <c:pt idx="5">
                  <c:v>151971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8"/>
        <c:overlap val="-100"/>
        <c:axId val="347482480"/>
        <c:axId val="347481920"/>
      </c:barChart>
      <c:catAx>
        <c:axId val="34748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481360"/>
        <c:crosses val="autoZero"/>
        <c:auto val="1"/>
        <c:lblAlgn val="ctr"/>
        <c:lblOffset val="100"/>
        <c:noMultiLvlLbl val="0"/>
      </c:catAx>
      <c:valAx>
        <c:axId val="34748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480800"/>
        <c:crosses val="autoZero"/>
        <c:crossBetween val="between"/>
      </c:valAx>
      <c:valAx>
        <c:axId val="347481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482480"/>
        <c:crosses val="max"/>
        <c:crossBetween val="between"/>
      </c:valAx>
      <c:catAx>
        <c:axId val="34748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4819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SB kWh</a:t>
            </a:r>
          </a:p>
        </c:rich>
      </c:tx>
      <c:layout>
        <c:manualLayout>
          <c:xMode val="edge"/>
          <c:yMode val="edge"/>
          <c:x val="0.46049574520673703"/>
          <c:y val="1.429300663603879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56358257908339E-2"/>
          <c:y val="6.9632505737701619E-2"/>
          <c:w val="0.82290856019679159"/>
          <c:h val="0.84166274774611827"/>
        </c:manualLayout>
      </c:layout>
      <c:lineChart>
        <c:grouping val="standard"/>
        <c:varyColors val="0"/>
        <c:ser>
          <c:idx val="0"/>
          <c:order val="0"/>
          <c:tx>
            <c:v>Tory</c:v>
          </c:tx>
          <c:marker>
            <c:symbol val="none"/>
          </c:marker>
          <c:cat>
            <c:numRef>
              <c:f>Tory!$A$4:$A$27</c:f>
              <c:numCache>
                <c:formatCode>mmm\-yy</c:formatCode>
                <c:ptCount val="24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</c:numCache>
            </c:numRef>
          </c:cat>
          <c:val>
            <c:numRef>
              <c:f>Tory!$B$4:$B$27</c:f>
              <c:numCache>
                <c:formatCode>_(* #,##0_);_(* \(#,##0\);_(* "-"??_);_(@_)</c:formatCode>
                <c:ptCount val="24"/>
                <c:pt idx="0">
                  <c:v>251705</c:v>
                </c:pt>
                <c:pt idx="1">
                  <c:v>279145</c:v>
                </c:pt>
                <c:pt idx="2">
                  <c:v>352296</c:v>
                </c:pt>
                <c:pt idx="3">
                  <c:v>323528</c:v>
                </c:pt>
                <c:pt idx="4">
                  <c:v>263682</c:v>
                </c:pt>
                <c:pt idx="5">
                  <c:v>228212</c:v>
                </c:pt>
                <c:pt idx="6">
                  <c:v>193608</c:v>
                </c:pt>
                <c:pt idx="7">
                  <c:v>197011</c:v>
                </c:pt>
                <c:pt idx="8">
                  <c:v>199113</c:v>
                </c:pt>
                <c:pt idx="9">
                  <c:v>178225</c:v>
                </c:pt>
                <c:pt idx="10">
                  <c:v>192876</c:v>
                </c:pt>
                <c:pt idx="11">
                  <c:v>190129</c:v>
                </c:pt>
                <c:pt idx="12">
                  <c:v>251705</c:v>
                </c:pt>
                <c:pt idx="13">
                  <c:v>279145</c:v>
                </c:pt>
                <c:pt idx="14">
                  <c:v>352296</c:v>
                </c:pt>
                <c:pt idx="15">
                  <c:v>323528</c:v>
                </c:pt>
                <c:pt idx="16">
                  <c:v>263682</c:v>
                </c:pt>
                <c:pt idx="17">
                  <c:v>228212</c:v>
                </c:pt>
                <c:pt idx="18">
                  <c:v>193608</c:v>
                </c:pt>
                <c:pt idx="19">
                  <c:v>102962</c:v>
                </c:pt>
                <c:pt idx="20">
                  <c:v>180719</c:v>
                </c:pt>
                <c:pt idx="21">
                  <c:v>165326</c:v>
                </c:pt>
                <c:pt idx="22">
                  <c:v>172174</c:v>
                </c:pt>
                <c:pt idx="23">
                  <c:v>159456</c:v>
                </c:pt>
              </c:numCache>
            </c:numRef>
          </c:val>
          <c:smooth val="0"/>
        </c:ser>
        <c:ser>
          <c:idx val="1"/>
          <c:order val="1"/>
          <c:tx>
            <c:v>Macodrum</c:v>
          </c:tx>
          <c:marker>
            <c:symbol val="none"/>
          </c:marker>
          <c:val>
            <c:numRef>
              <c:f>Macodrum!$B$4:$B$27</c:f>
              <c:numCache>
                <c:formatCode>_(* #,##0_);_(* \(#,##0\);_(* "-"??_);_(@_)</c:formatCode>
                <c:ptCount val="24"/>
                <c:pt idx="0">
                  <c:v>226175</c:v>
                </c:pt>
                <c:pt idx="1">
                  <c:v>265268</c:v>
                </c:pt>
                <c:pt idx="2">
                  <c:v>309198</c:v>
                </c:pt>
                <c:pt idx="3">
                  <c:v>284173</c:v>
                </c:pt>
                <c:pt idx="4">
                  <c:v>236277</c:v>
                </c:pt>
                <c:pt idx="5">
                  <c:v>213342</c:v>
                </c:pt>
                <c:pt idx="6">
                  <c:v>209943</c:v>
                </c:pt>
                <c:pt idx="7">
                  <c:v>219375</c:v>
                </c:pt>
                <c:pt idx="8">
                  <c:v>218518</c:v>
                </c:pt>
                <c:pt idx="9">
                  <c:v>195718</c:v>
                </c:pt>
                <c:pt idx="10">
                  <c:v>191858</c:v>
                </c:pt>
                <c:pt idx="11">
                  <c:v>204018</c:v>
                </c:pt>
                <c:pt idx="12">
                  <c:v>508969</c:v>
                </c:pt>
                <c:pt idx="13">
                  <c:v>551521</c:v>
                </c:pt>
                <c:pt idx="14">
                  <c:v>583471</c:v>
                </c:pt>
                <c:pt idx="15">
                  <c:v>562871</c:v>
                </c:pt>
                <c:pt idx="16">
                  <c:v>521756</c:v>
                </c:pt>
                <c:pt idx="17">
                  <c:v>541200</c:v>
                </c:pt>
                <c:pt idx="18">
                  <c:v>558716</c:v>
                </c:pt>
                <c:pt idx="19">
                  <c:v>523487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</c:numCache>
            </c:numRef>
          </c:val>
          <c:smooth val="0"/>
        </c:ser>
        <c:ser>
          <c:idx val="2"/>
          <c:order val="2"/>
          <c:tx>
            <c:v>Paterson</c:v>
          </c:tx>
          <c:marker>
            <c:symbol val="none"/>
          </c:marker>
          <c:val>
            <c:numRef>
              <c:f>'Paterson Hall'!$B$4:$B$27</c:f>
              <c:numCache>
                <c:formatCode>_(* #,##0_);_(* \(#,##0\);_(* "-"??_);_(@_)</c:formatCode>
                <c:ptCount val="24"/>
                <c:pt idx="0">
                  <c:v>52446</c:v>
                </c:pt>
                <c:pt idx="1">
                  <c:v>51815</c:v>
                </c:pt>
                <c:pt idx="2">
                  <c:v>54343</c:v>
                </c:pt>
                <c:pt idx="3">
                  <c:v>50548</c:v>
                </c:pt>
                <c:pt idx="4">
                  <c:v>55281</c:v>
                </c:pt>
                <c:pt idx="5">
                  <c:v>58881</c:v>
                </c:pt>
                <c:pt idx="6">
                  <c:v>66372</c:v>
                </c:pt>
                <c:pt idx="7">
                  <c:v>65371</c:v>
                </c:pt>
                <c:pt idx="8">
                  <c:v>66562</c:v>
                </c:pt>
                <c:pt idx="9">
                  <c:v>57981</c:v>
                </c:pt>
                <c:pt idx="10">
                  <c:v>62488</c:v>
                </c:pt>
                <c:pt idx="11">
                  <c:v>58363</c:v>
                </c:pt>
                <c:pt idx="12">
                  <c:v>50725</c:v>
                </c:pt>
                <c:pt idx="13">
                  <c:v>45808</c:v>
                </c:pt>
                <c:pt idx="14">
                  <c:v>44614</c:v>
                </c:pt>
                <c:pt idx="15">
                  <c:v>47040</c:v>
                </c:pt>
                <c:pt idx="16">
                  <c:v>57737</c:v>
                </c:pt>
                <c:pt idx="17">
                  <c:v>60761</c:v>
                </c:pt>
                <c:pt idx="18">
                  <c:v>62925</c:v>
                </c:pt>
                <c:pt idx="19">
                  <c:v>60283</c:v>
                </c:pt>
                <c:pt idx="20">
                  <c:v>64991</c:v>
                </c:pt>
                <c:pt idx="21">
                  <c:v>59707</c:v>
                </c:pt>
                <c:pt idx="22">
                  <c:v>65060</c:v>
                </c:pt>
                <c:pt idx="23">
                  <c:v>54384</c:v>
                </c:pt>
              </c:numCache>
            </c:numRef>
          </c:val>
          <c:smooth val="0"/>
        </c:ser>
        <c:ser>
          <c:idx val="3"/>
          <c:order val="3"/>
          <c:tx>
            <c:v>Southam</c:v>
          </c:tx>
          <c:marker>
            <c:symbol val="none"/>
          </c:marker>
          <c:val>
            <c:numRef>
              <c:f>Southam!$B$4:$B$27</c:f>
              <c:numCache>
                <c:formatCode>_(* #,##0_);_(* \(#,##0\);_(* "-"??_);_(@_)</c:formatCode>
                <c:ptCount val="24"/>
                <c:pt idx="0">
                  <c:v>89953</c:v>
                </c:pt>
                <c:pt idx="1">
                  <c:v>74300</c:v>
                </c:pt>
                <c:pt idx="2">
                  <c:v>55861</c:v>
                </c:pt>
                <c:pt idx="3">
                  <c:v>56633</c:v>
                </c:pt>
                <c:pt idx="4">
                  <c:v>87350</c:v>
                </c:pt>
                <c:pt idx="5">
                  <c:v>126059</c:v>
                </c:pt>
                <c:pt idx="6">
                  <c:v>117873</c:v>
                </c:pt>
                <c:pt idx="7">
                  <c:v>95187</c:v>
                </c:pt>
                <c:pt idx="8">
                  <c:v>102015</c:v>
                </c:pt>
                <c:pt idx="9">
                  <c:v>91317</c:v>
                </c:pt>
                <c:pt idx="10">
                  <c:v>108007</c:v>
                </c:pt>
                <c:pt idx="11">
                  <c:v>97091</c:v>
                </c:pt>
                <c:pt idx="12">
                  <c:v>82604</c:v>
                </c:pt>
                <c:pt idx="13">
                  <c:v>91998</c:v>
                </c:pt>
                <c:pt idx="14">
                  <c:v>82084</c:v>
                </c:pt>
                <c:pt idx="15">
                  <c:v>89806</c:v>
                </c:pt>
                <c:pt idx="16">
                  <c:v>99896</c:v>
                </c:pt>
                <c:pt idx="17">
                  <c:v>104553</c:v>
                </c:pt>
                <c:pt idx="18">
                  <c:v>93478</c:v>
                </c:pt>
                <c:pt idx="19">
                  <c:v>89116</c:v>
                </c:pt>
                <c:pt idx="20">
                  <c:v>92993</c:v>
                </c:pt>
                <c:pt idx="21">
                  <c:v>86677</c:v>
                </c:pt>
                <c:pt idx="22">
                  <c:v>95971</c:v>
                </c:pt>
                <c:pt idx="23">
                  <c:v>86253</c:v>
                </c:pt>
              </c:numCache>
            </c:numRef>
          </c:val>
          <c:smooth val="0"/>
        </c:ser>
        <c:ser>
          <c:idx val="4"/>
          <c:order val="4"/>
          <c:tx>
            <c:v>Mackenzie</c:v>
          </c:tx>
          <c:marker>
            <c:symbol val="none"/>
          </c:marker>
          <c:val>
            <c:numRef>
              <c:f>Mackenzie!$B$4:$B$27</c:f>
              <c:numCache>
                <c:formatCode>_(* #,##0_);_(* \(#,##0\);_(* "-"??_);_(@_)</c:formatCode>
                <c:ptCount val="24"/>
                <c:pt idx="0">
                  <c:v>369772</c:v>
                </c:pt>
                <c:pt idx="1">
                  <c:v>281181</c:v>
                </c:pt>
                <c:pt idx="2">
                  <c:v>271708</c:v>
                </c:pt>
                <c:pt idx="3">
                  <c:v>263671</c:v>
                </c:pt>
                <c:pt idx="4">
                  <c:v>266737</c:v>
                </c:pt>
                <c:pt idx="5">
                  <c:v>289700</c:v>
                </c:pt>
                <c:pt idx="6">
                  <c:v>331234</c:v>
                </c:pt>
                <c:pt idx="7">
                  <c:v>322184</c:v>
                </c:pt>
                <c:pt idx="8">
                  <c:v>335933</c:v>
                </c:pt>
                <c:pt idx="9">
                  <c:v>313009</c:v>
                </c:pt>
                <c:pt idx="10">
                  <c:v>352476</c:v>
                </c:pt>
                <c:pt idx="11">
                  <c:v>338804</c:v>
                </c:pt>
                <c:pt idx="12">
                  <c:v>281556</c:v>
                </c:pt>
                <c:pt idx="13">
                  <c:v>259773</c:v>
                </c:pt>
                <c:pt idx="14">
                  <c:v>251743</c:v>
                </c:pt>
                <c:pt idx="15">
                  <c:v>250330</c:v>
                </c:pt>
                <c:pt idx="16">
                  <c:v>262577</c:v>
                </c:pt>
                <c:pt idx="17">
                  <c:v>302955</c:v>
                </c:pt>
                <c:pt idx="18">
                  <c:v>352084</c:v>
                </c:pt>
                <c:pt idx="19">
                  <c:v>352210</c:v>
                </c:pt>
                <c:pt idx="20">
                  <c:v>363217</c:v>
                </c:pt>
                <c:pt idx="21">
                  <c:v>322426</c:v>
                </c:pt>
                <c:pt idx="22">
                  <c:v>371010</c:v>
                </c:pt>
                <c:pt idx="23">
                  <c:v>338597</c:v>
                </c:pt>
              </c:numCache>
            </c:numRef>
          </c:val>
          <c:smooth val="0"/>
        </c:ser>
        <c:ser>
          <c:idx val="5"/>
          <c:order val="5"/>
          <c:tx>
            <c:v>Steacie</c:v>
          </c:tx>
          <c:marker>
            <c:symbol val="none"/>
          </c:marker>
          <c:val>
            <c:numRef>
              <c:f>Steacie!$B$4:$B$27</c:f>
              <c:numCache>
                <c:formatCode>_(* #,##0_);_(* \(#,##0\);_(* "-"??_);_(@_)</c:formatCode>
                <c:ptCount val="24"/>
                <c:pt idx="0">
                  <c:v>261980</c:v>
                </c:pt>
                <c:pt idx="1">
                  <c:v>256275</c:v>
                </c:pt>
                <c:pt idx="2">
                  <c:v>267699</c:v>
                </c:pt>
                <c:pt idx="3">
                  <c:v>259205</c:v>
                </c:pt>
                <c:pt idx="4">
                  <c:v>254960</c:v>
                </c:pt>
                <c:pt idx="5">
                  <c:v>260390</c:v>
                </c:pt>
                <c:pt idx="6">
                  <c:v>246713</c:v>
                </c:pt>
                <c:pt idx="7">
                  <c:v>235057</c:v>
                </c:pt>
                <c:pt idx="8">
                  <c:v>242319</c:v>
                </c:pt>
                <c:pt idx="9">
                  <c:v>228849</c:v>
                </c:pt>
                <c:pt idx="10">
                  <c:v>249721</c:v>
                </c:pt>
                <c:pt idx="11">
                  <c:v>240015</c:v>
                </c:pt>
                <c:pt idx="12">
                  <c:v>257374</c:v>
                </c:pt>
                <c:pt idx="13">
                  <c:v>253365</c:v>
                </c:pt>
                <c:pt idx="14">
                  <c:v>268924</c:v>
                </c:pt>
                <c:pt idx="15">
                  <c:v>263472</c:v>
                </c:pt>
                <c:pt idx="16">
                  <c:v>249333</c:v>
                </c:pt>
                <c:pt idx="17">
                  <c:v>241228</c:v>
                </c:pt>
                <c:pt idx="18">
                  <c:v>230490</c:v>
                </c:pt>
                <c:pt idx="19">
                  <c:v>233742</c:v>
                </c:pt>
                <c:pt idx="20">
                  <c:v>239705</c:v>
                </c:pt>
                <c:pt idx="21">
                  <c:v>219384</c:v>
                </c:pt>
                <c:pt idx="22">
                  <c:v>240903</c:v>
                </c:pt>
                <c:pt idx="23">
                  <c:v>230027</c:v>
                </c:pt>
              </c:numCache>
            </c:numRef>
          </c:val>
          <c:smooth val="0"/>
        </c:ser>
        <c:ser>
          <c:idx val="6"/>
          <c:order val="6"/>
          <c:tx>
            <c:v>Herzberg</c:v>
          </c:tx>
          <c:marker>
            <c:symbol val="none"/>
          </c:marker>
          <c:val>
            <c:numRef>
              <c:f>Herzberg!$B$4:$B$27</c:f>
              <c:numCache>
                <c:formatCode>_(* #,##0_);_(* \(#,##0\);_(* "-"??_);_(@_)</c:formatCode>
                <c:ptCount val="24"/>
                <c:pt idx="0">
                  <c:v>257638</c:v>
                </c:pt>
                <c:pt idx="1">
                  <c:v>240320</c:v>
                </c:pt>
                <c:pt idx="2">
                  <c:v>251906</c:v>
                </c:pt>
                <c:pt idx="3">
                  <c:v>253088</c:v>
                </c:pt>
                <c:pt idx="4">
                  <c:v>241431</c:v>
                </c:pt>
                <c:pt idx="5">
                  <c:v>255531</c:v>
                </c:pt>
                <c:pt idx="6">
                  <c:v>263243</c:v>
                </c:pt>
                <c:pt idx="7">
                  <c:v>231842</c:v>
                </c:pt>
                <c:pt idx="8">
                  <c:v>238468</c:v>
                </c:pt>
                <c:pt idx="9">
                  <c:v>230323</c:v>
                </c:pt>
                <c:pt idx="10">
                  <c:v>253906</c:v>
                </c:pt>
                <c:pt idx="11">
                  <c:v>242033</c:v>
                </c:pt>
                <c:pt idx="12">
                  <c:v>255381</c:v>
                </c:pt>
                <c:pt idx="13">
                  <c:v>248179</c:v>
                </c:pt>
                <c:pt idx="14">
                  <c:v>257424</c:v>
                </c:pt>
                <c:pt idx="15">
                  <c:v>252174</c:v>
                </c:pt>
                <c:pt idx="16">
                  <c:v>254706</c:v>
                </c:pt>
                <c:pt idx="17">
                  <c:v>262029</c:v>
                </c:pt>
                <c:pt idx="18">
                  <c:v>263679</c:v>
                </c:pt>
                <c:pt idx="19">
                  <c:v>255807</c:v>
                </c:pt>
                <c:pt idx="20">
                  <c:v>259898</c:v>
                </c:pt>
                <c:pt idx="21">
                  <c:v>241526</c:v>
                </c:pt>
                <c:pt idx="22">
                  <c:v>252227</c:v>
                </c:pt>
                <c:pt idx="23">
                  <c:v>257202</c:v>
                </c:pt>
              </c:numCache>
            </c:numRef>
          </c:val>
          <c:smooth val="0"/>
        </c:ser>
        <c:ser>
          <c:idx val="7"/>
          <c:order val="7"/>
          <c:tx>
            <c:v>Loeb</c:v>
          </c:tx>
          <c:marker>
            <c:symbol val="none"/>
          </c:marker>
          <c:val>
            <c:numRef>
              <c:f>Loeb!$B$4:$B$27</c:f>
              <c:numCache>
                <c:formatCode>_(* #,##0_);_(* \(#,##0\);_(* "-"??_);_(@_)</c:formatCode>
                <c:ptCount val="24"/>
                <c:pt idx="0">
                  <c:v>231744</c:v>
                </c:pt>
                <c:pt idx="1">
                  <c:v>259952</c:v>
                </c:pt>
                <c:pt idx="2">
                  <c:v>323980</c:v>
                </c:pt>
                <c:pt idx="3">
                  <c:v>298910</c:v>
                </c:pt>
                <c:pt idx="4">
                  <c:v>231471</c:v>
                </c:pt>
                <c:pt idx="5">
                  <c:v>210358</c:v>
                </c:pt>
                <c:pt idx="6">
                  <c:v>177849</c:v>
                </c:pt>
                <c:pt idx="7">
                  <c:v>262598</c:v>
                </c:pt>
                <c:pt idx="8">
                  <c:v>187301</c:v>
                </c:pt>
                <c:pt idx="9">
                  <c:v>174343</c:v>
                </c:pt>
                <c:pt idx="10">
                  <c:v>270449</c:v>
                </c:pt>
                <c:pt idx="11">
                  <c:v>248142</c:v>
                </c:pt>
                <c:pt idx="12">
                  <c:v>258621</c:v>
                </c:pt>
                <c:pt idx="13">
                  <c:v>325096</c:v>
                </c:pt>
                <c:pt idx="14">
                  <c:v>372457</c:v>
                </c:pt>
                <c:pt idx="15">
                  <c:v>185104</c:v>
                </c:pt>
                <c:pt idx="16">
                  <c:v>326385</c:v>
                </c:pt>
                <c:pt idx="17">
                  <c:v>296614</c:v>
                </c:pt>
                <c:pt idx="18">
                  <c:v>172282</c:v>
                </c:pt>
                <c:pt idx="19">
                  <c:v>204976</c:v>
                </c:pt>
                <c:pt idx="20">
                  <c:v>250731</c:v>
                </c:pt>
                <c:pt idx="21">
                  <c:v>226062</c:v>
                </c:pt>
                <c:pt idx="22">
                  <c:v>253581</c:v>
                </c:pt>
                <c:pt idx="23">
                  <c:v>236442</c:v>
                </c:pt>
              </c:numCache>
            </c:numRef>
          </c:val>
          <c:smooth val="0"/>
        </c:ser>
        <c:ser>
          <c:idx val="8"/>
          <c:order val="8"/>
          <c:tx>
            <c:v>Nesbit</c:v>
          </c:tx>
          <c:marker>
            <c:symbol val="none"/>
          </c:marker>
          <c:val>
            <c:numRef>
              <c:f>Nesbitt!$B$4:$B$27</c:f>
              <c:numCache>
                <c:formatCode>_(* #,##0_);_(* \(#,##0\);_(* "-"??_);_(@_)</c:formatCode>
                <c:ptCount val="24"/>
                <c:pt idx="0">
                  <c:v>61062</c:v>
                </c:pt>
                <c:pt idx="1">
                  <c:v>58022</c:v>
                </c:pt>
                <c:pt idx="2">
                  <c:v>71380</c:v>
                </c:pt>
                <c:pt idx="3">
                  <c:v>67645</c:v>
                </c:pt>
                <c:pt idx="4">
                  <c:v>64669</c:v>
                </c:pt>
                <c:pt idx="5">
                  <c:v>62169</c:v>
                </c:pt>
                <c:pt idx="6">
                  <c:v>58952</c:v>
                </c:pt>
                <c:pt idx="7">
                  <c:v>53346</c:v>
                </c:pt>
                <c:pt idx="8">
                  <c:v>55609</c:v>
                </c:pt>
                <c:pt idx="9">
                  <c:v>49430</c:v>
                </c:pt>
                <c:pt idx="10">
                  <c:v>60990</c:v>
                </c:pt>
                <c:pt idx="11">
                  <c:v>58491</c:v>
                </c:pt>
                <c:pt idx="12">
                  <c:v>59603</c:v>
                </c:pt>
                <c:pt idx="13">
                  <c:v>65366</c:v>
                </c:pt>
                <c:pt idx="14">
                  <c:v>71996</c:v>
                </c:pt>
                <c:pt idx="15">
                  <c:v>63324</c:v>
                </c:pt>
                <c:pt idx="16">
                  <c:v>59835</c:v>
                </c:pt>
                <c:pt idx="17">
                  <c:v>57613</c:v>
                </c:pt>
                <c:pt idx="18">
                  <c:v>54902</c:v>
                </c:pt>
                <c:pt idx="19">
                  <c:v>52609</c:v>
                </c:pt>
                <c:pt idx="20">
                  <c:v>56416</c:v>
                </c:pt>
                <c:pt idx="21">
                  <c:v>52091</c:v>
                </c:pt>
                <c:pt idx="22">
                  <c:v>55905</c:v>
                </c:pt>
                <c:pt idx="23">
                  <c:v>51487</c:v>
                </c:pt>
              </c:numCache>
            </c:numRef>
          </c:val>
          <c:smooth val="0"/>
        </c:ser>
        <c:ser>
          <c:idx val="9"/>
          <c:order val="9"/>
          <c:tx>
            <c:v>Dunton</c:v>
          </c:tx>
          <c:marker>
            <c:symbol val="none"/>
          </c:marker>
          <c:val>
            <c:numRef>
              <c:f>Dunton!$B$4:$B$27</c:f>
              <c:numCache>
                <c:formatCode>_(* #,##0_);_(* \(#,##0\);_(* "-"??_);_(@_)</c:formatCode>
                <c:ptCount val="24"/>
                <c:pt idx="0">
                  <c:v>143344</c:v>
                </c:pt>
                <c:pt idx="1">
                  <c:v>158712</c:v>
                </c:pt>
                <c:pt idx="2">
                  <c:v>182969</c:v>
                </c:pt>
                <c:pt idx="3">
                  <c:v>181580</c:v>
                </c:pt>
                <c:pt idx="4">
                  <c:v>156321</c:v>
                </c:pt>
                <c:pt idx="5">
                  <c:v>133759</c:v>
                </c:pt>
                <c:pt idx="6">
                  <c:v>139814</c:v>
                </c:pt>
                <c:pt idx="7">
                  <c:v>188040</c:v>
                </c:pt>
                <c:pt idx="8">
                  <c:v>188484</c:v>
                </c:pt>
                <c:pt idx="9">
                  <c:v>219514</c:v>
                </c:pt>
                <c:pt idx="10">
                  <c:v>152507</c:v>
                </c:pt>
                <c:pt idx="11">
                  <c:v>137732</c:v>
                </c:pt>
                <c:pt idx="12">
                  <c:v>149133</c:v>
                </c:pt>
                <c:pt idx="13">
                  <c:v>153955</c:v>
                </c:pt>
                <c:pt idx="14">
                  <c:v>190679</c:v>
                </c:pt>
                <c:pt idx="15">
                  <c:v>179537</c:v>
                </c:pt>
                <c:pt idx="16">
                  <c:v>169525</c:v>
                </c:pt>
                <c:pt idx="17">
                  <c:v>153548</c:v>
                </c:pt>
                <c:pt idx="18">
                  <c:v>153416</c:v>
                </c:pt>
                <c:pt idx="19">
                  <c:v>140636</c:v>
                </c:pt>
                <c:pt idx="20">
                  <c:v>153328</c:v>
                </c:pt>
                <c:pt idx="21">
                  <c:v>143416</c:v>
                </c:pt>
                <c:pt idx="22">
                  <c:v>155110</c:v>
                </c:pt>
                <c:pt idx="23">
                  <c:v>136364</c:v>
                </c:pt>
              </c:numCache>
            </c:numRef>
          </c:val>
          <c:smooth val="0"/>
        </c:ser>
        <c:ser>
          <c:idx val="10"/>
          <c:order val="10"/>
          <c:tx>
            <c:v>Architecture</c:v>
          </c:tx>
          <c:marker>
            <c:symbol val="none"/>
          </c:marker>
          <c:val>
            <c:numRef>
              <c:f>Architecture!$B$4:$B$27</c:f>
              <c:numCache>
                <c:formatCode>_(* #,##0_);_(* \(#,##0\);_(* "-"??_);_(@_)</c:formatCode>
                <c:ptCount val="24"/>
                <c:pt idx="0">
                  <c:v>41736</c:v>
                </c:pt>
                <c:pt idx="1">
                  <c:v>40767</c:v>
                </c:pt>
                <c:pt idx="2">
                  <c:v>41806</c:v>
                </c:pt>
                <c:pt idx="3">
                  <c:v>40897</c:v>
                </c:pt>
                <c:pt idx="4">
                  <c:v>43064</c:v>
                </c:pt>
                <c:pt idx="5">
                  <c:v>47498</c:v>
                </c:pt>
                <c:pt idx="6">
                  <c:v>46877</c:v>
                </c:pt>
                <c:pt idx="7">
                  <c:v>46102</c:v>
                </c:pt>
                <c:pt idx="8">
                  <c:v>49310</c:v>
                </c:pt>
                <c:pt idx="9">
                  <c:v>48041</c:v>
                </c:pt>
                <c:pt idx="10">
                  <c:v>50570</c:v>
                </c:pt>
                <c:pt idx="11">
                  <c:v>48643</c:v>
                </c:pt>
                <c:pt idx="12">
                  <c:v>39135</c:v>
                </c:pt>
                <c:pt idx="13">
                  <c:v>36134</c:v>
                </c:pt>
                <c:pt idx="14">
                  <c:v>37898</c:v>
                </c:pt>
                <c:pt idx="15">
                  <c:v>36904</c:v>
                </c:pt>
                <c:pt idx="16">
                  <c:v>40026</c:v>
                </c:pt>
                <c:pt idx="17">
                  <c:v>45013</c:v>
                </c:pt>
                <c:pt idx="18">
                  <c:v>46918</c:v>
                </c:pt>
                <c:pt idx="19">
                  <c:v>46384</c:v>
                </c:pt>
                <c:pt idx="20">
                  <c:v>47177</c:v>
                </c:pt>
                <c:pt idx="21">
                  <c:v>45521</c:v>
                </c:pt>
                <c:pt idx="22">
                  <c:v>49445</c:v>
                </c:pt>
                <c:pt idx="23">
                  <c:v>45517</c:v>
                </c:pt>
              </c:numCache>
            </c:numRef>
          </c:val>
          <c:smooth val="0"/>
        </c:ser>
        <c:ser>
          <c:idx val="11"/>
          <c:order val="11"/>
          <c:tx>
            <c:v>St. Pats</c:v>
          </c:tx>
          <c:marker>
            <c:symbol val="none"/>
          </c:marker>
          <c:val>
            <c:numRef>
              <c:f>'St. Pats'!$B$4:$B$27</c:f>
              <c:numCache>
                <c:formatCode>_(* #,##0_);_(* \(#,##0\);_(* "-"??_);_(@_)</c:formatCode>
                <c:ptCount val="24"/>
                <c:pt idx="0">
                  <c:v>153410</c:v>
                </c:pt>
                <c:pt idx="1">
                  <c:v>185158</c:v>
                </c:pt>
                <c:pt idx="2">
                  <c:v>240259</c:v>
                </c:pt>
                <c:pt idx="3">
                  <c:v>232141</c:v>
                </c:pt>
                <c:pt idx="4">
                  <c:v>148908</c:v>
                </c:pt>
                <c:pt idx="5">
                  <c:v>97505</c:v>
                </c:pt>
                <c:pt idx="6">
                  <c:v>75019</c:v>
                </c:pt>
                <c:pt idx="7">
                  <c:v>72474</c:v>
                </c:pt>
                <c:pt idx="8">
                  <c:v>79787</c:v>
                </c:pt>
                <c:pt idx="9">
                  <c:v>79272</c:v>
                </c:pt>
                <c:pt idx="10">
                  <c:v>84614</c:v>
                </c:pt>
                <c:pt idx="11">
                  <c:v>83298</c:v>
                </c:pt>
                <c:pt idx="12">
                  <c:v>118662</c:v>
                </c:pt>
                <c:pt idx="13">
                  <c:v>179490</c:v>
                </c:pt>
                <c:pt idx="14">
                  <c:v>182996</c:v>
                </c:pt>
                <c:pt idx="15">
                  <c:v>160970</c:v>
                </c:pt>
                <c:pt idx="16">
                  <c:v>178719</c:v>
                </c:pt>
                <c:pt idx="17">
                  <c:v>96748</c:v>
                </c:pt>
                <c:pt idx="18">
                  <c:v>76146</c:v>
                </c:pt>
                <c:pt idx="19">
                  <c:v>74425</c:v>
                </c:pt>
                <c:pt idx="20">
                  <c:v>80656</c:v>
                </c:pt>
                <c:pt idx="21">
                  <c:v>77154</c:v>
                </c:pt>
                <c:pt idx="22">
                  <c:v>85313</c:v>
                </c:pt>
                <c:pt idx="23">
                  <c:v>82201</c:v>
                </c:pt>
              </c:numCache>
            </c:numRef>
          </c:val>
          <c:smooth val="0"/>
        </c:ser>
        <c:ser>
          <c:idx val="12"/>
          <c:order val="12"/>
          <c:tx>
            <c:v>Social Science</c:v>
          </c:tx>
          <c:marker>
            <c:symbol val="none"/>
          </c:marker>
          <c:val>
            <c:numRef>
              <c:f>'Social Science'!$B$4:$B$27</c:f>
              <c:numCache>
                <c:formatCode>_(* #,##0_);_(* \(#,##0\);_(* "-"??_);_(@_)</c:formatCode>
                <c:ptCount val="24"/>
                <c:pt idx="0">
                  <c:v>10765</c:v>
                </c:pt>
                <c:pt idx="1">
                  <c:v>11645</c:v>
                </c:pt>
                <c:pt idx="2">
                  <c:v>14217</c:v>
                </c:pt>
                <c:pt idx="3">
                  <c:v>11752</c:v>
                </c:pt>
                <c:pt idx="4">
                  <c:v>9988</c:v>
                </c:pt>
                <c:pt idx="5">
                  <c:v>10354</c:v>
                </c:pt>
                <c:pt idx="6">
                  <c:v>12179</c:v>
                </c:pt>
                <c:pt idx="7">
                  <c:v>14283</c:v>
                </c:pt>
                <c:pt idx="8">
                  <c:v>15156</c:v>
                </c:pt>
                <c:pt idx="9">
                  <c:v>11743</c:v>
                </c:pt>
                <c:pt idx="10">
                  <c:v>12376</c:v>
                </c:pt>
                <c:pt idx="11">
                  <c:v>11019</c:v>
                </c:pt>
                <c:pt idx="12">
                  <c:v>9386</c:v>
                </c:pt>
                <c:pt idx="13">
                  <c:v>10471</c:v>
                </c:pt>
                <c:pt idx="14">
                  <c:v>10863</c:v>
                </c:pt>
                <c:pt idx="15">
                  <c:v>9919</c:v>
                </c:pt>
                <c:pt idx="16">
                  <c:v>10679</c:v>
                </c:pt>
                <c:pt idx="17">
                  <c:v>10611</c:v>
                </c:pt>
                <c:pt idx="18">
                  <c:v>11611</c:v>
                </c:pt>
                <c:pt idx="19">
                  <c:v>13284</c:v>
                </c:pt>
                <c:pt idx="20">
                  <c:v>15188</c:v>
                </c:pt>
                <c:pt idx="21">
                  <c:v>13368</c:v>
                </c:pt>
                <c:pt idx="22">
                  <c:v>12038</c:v>
                </c:pt>
                <c:pt idx="23">
                  <c:v>10325</c:v>
                </c:pt>
              </c:numCache>
            </c:numRef>
          </c:val>
          <c:smooth val="0"/>
        </c:ser>
        <c:ser>
          <c:idx val="13"/>
          <c:order val="13"/>
          <c:tx>
            <c:v>Life Science</c:v>
          </c:tx>
          <c:marker>
            <c:symbol val="none"/>
          </c:marker>
          <c:val>
            <c:numRef>
              <c:f>'Life Science'!$B$4:$B$27</c:f>
              <c:numCache>
                <c:formatCode>_(* #,##0_);_(* \(#,##0\);_(* "-"??_);_(@_)</c:formatCode>
                <c:ptCount val="24"/>
                <c:pt idx="0">
                  <c:v>94229</c:v>
                </c:pt>
                <c:pt idx="1">
                  <c:v>112064</c:v>
                </c:pt>
                <c:pt idx="2">
                  <c:v>145362</c:v>
                </c:pt>
                <c:pt idx="3">
                  <c:v>127872</c:v>
                </c:pt>
                <c:pt idx="4">
                  <c:v>95596</c:v>
                </c:pt>
                <c:pt idx="5">
                  <c:v>86790</c:v>
                </c:pt>
                <c:pt idx="6">
                  <c:v>81743</c:v>
                </c:pt>
                <c:pt idx="7">
                  <c:v>84034</c:v>
                </c:pt>
                <c:pt idx="8">
                  <c:v>88255</c:v>
                </c:pt>
                <c:pt idx="9">
                  <c:v>74807</c:v>
                </c:pt>
                <c:pt idx="10">
                  <c:v>78641</c:v>
                </c:pt>
                <c:pt idx="11">
                  <c:v>75390</c:v>
                </c:pt>
                <c:pt idx="12">
                  <c:v>93976</c:v>
                </c:pt>
                <c:pt idx="13">
                  <c:v>112133</c:v>
                </c:pt>
                <c:pt idx="14">
                  <c:v>118431</c:v>
                </c:pt>
                <c:pt idx="15">
                  <c:v>118521</c:v>
                </c:pt>
                <c:pt idx="16">
                  <c:v>100516</c:v>
                </c:pt>
                <c:pt idx="17">
                  <c:v>87229</c:v>
                </c:pt>
                <c:pt idx="18">
                  <c:v>83241</c:v>
                </c:pt>
                <c:pt idx="19">
                  <c:v>86129</c:v>
                </c:pt>
                <c:pt idx="20">
                  <c:v>86746</c:v>
                </c:pt>
                <c:pt idx="21">
                  <c:v>77577</c:v>
                </c:pt>
                <c:pt idx="22">
                  <c:v>83438</c:v>
                </c:pt>
                <c:pt idx="23">
                  <c:v>79317</c:v>
                </c:pt>
              </c:numCache>
            </c:numRef>
          </c:val>
          <c:smooth val="0"/>
        </c:ser>
        <c:ser>
          <c:idx val="14"/>
          <c:order val="14"/>
          <c:tx>
            <c:v>Minto</c:v>
          </c:tx>
          <c:marker>
            <c:symbol val="none"/>
          </c:marker>
          <c:val>
            <c:numRef>
              <c:f>'Minto Case'!$B$4:$B$27</c:f>
              <c:numCache>
                <c:formatCode>_(* #,##0_);_(* \(#,##0\);_(* "-"??_);_(@_)</c:formatCode>
                <c:ptCount val="24"/>
                <c:pt idx="0">
                  <c:v>326261</c:v>
                </c:pt>
                <c:pt idx="1">
                  <c:v>303092</c:v>
                </c:pt>
                <c:pt idx="2">
                  <c:v>310619</c:v>
                </c:pt>
                <c:pt idx="3">
                  <c:v>300359</c:v>
                </c:pt>
                <c:pt idx="4">
                  <c:v>298311</c:v>
                </c:pt>
                <c:pt idx="5">
                  <c:v>311049</c:v>
                </c:pt>
                <c:pt idx="6">
                  <c:v>277245</c:v>
                </c:pt>
                <c:pt idx="7">
                  <c:v>297904</c:v>
                </c:pt>
                <c:pt idx="8">
                  <c:v>302919</c:v>
                </c:pt>
                <c:pt idx="9">
                  <c:v>280080</c:v>
                </c:pt>
                <c:pt idx="10">
                  <c:v>322914</c:v>
                </c:pt>
                <c:pt idx="11">
                  <c:v>300649</c:v>
                </c:pt>
                <c:pt idx="12">
                  <c:v>294633</c:v>
                </c:pt>
                <c:pt idx="13">
                  <c:v>281411</c:v>
                </c:pt>
                <c:pt idx="14">
                  <c:v>297407</c:v>
                </c:pt>
                <c:pt idx="15">
                  <c:v>289130</c:v>
                </c:pt>
                <c:pt idx="16">
                  <c:v>289501</c:v>
                </c:pt>
                <c:pt idx="17">
                  <c:v>293941</c:v>
                </c:pt>
                <c:pt idx="18">
                  <c:v>285999</c:v>
                </c:pt>
                <c:pt idx="19">
                  <c:v>293710</c:v>
                </c:pt>
                <c:pt idx="20">
                  <c:v>297010</c:v>
                </c:pt>
                <c:pt idx="21">
                  <c:v>267519</c:v>
                </c:pt>
                <c:pt idx="22">
                  <c:v>313869</c:v>
                </c:pt>
                <c:pt idx="23">
                  <c:v>297842</c:v>
                </c:pt>
              </c:numCache>
            </c:numRef>
          </c:val>
          <c:smooth val="0"/>
        </c:ser>
        <c:ser>
          <c:idx val="15"/>
          <c:order val="15"/>
          <c:tx>
            <c:v>Azrieli TH</c:v>
          </c:tx>
          <c:marker>
            <c:symbol val="none"/>
          </c:marker>
          <c:val>
            <c:numRef>
              <c:f>'Azrieli TH'!$B$4:$B$27</c:f>
              <c:numCache>
                <c:formatCode>_(* #,##0_);_(* \(#,##0\);_(* "-"??_);_(@_)</c:formatCode>
                <c:ptCount val="24"/>
                <c:pt idx="0">
                  <c:v>34279</c:v>
                </c:pt>
                <c:pt idx="1">
                  <c:v>28140</c:v>
                </c:pt>
                <c:pt idx="2">
                  <c:v>29838</c:v>
                </c:pt>
                <c:pt idx="3">
                  <c:v>31784</c:v>
                </c:pt>
                <c:pt idx="4">
                  <c:v>32899</c:v>
                </c:pt>
                <c:pt idx="5">
                  <c:v>34881</c:v>
                </c:pt>
                <c:pt idx="6">
                  <c:v>35511</c:v>
                </c:pt>
                <c:pt idx="7">
                  <c:v>37591</c:v>
                </c:pt>
                <c:pt idx="8">
                  <c:v>25091</c:v>
                </c:pt>
                <c:pt idx="9">
                  <c:v>36515</c:v>
                </c:pt>
                <c:pt idx="10">
                  <c:v>37453</c:v>
                </c:pt>
                <c:pt idx="11">
                  <c:v>32876</c:v>
                </c:pt>
                <c:pt idx="12">
                  <c:v>34279</c:v>
                </c:pt>
                <c:pt idx="13">
                  <c:v>28140</c:v>
                </c:pt>
                <c:pt idx="14">
                  <c:v>34983</c:v>
                </c:pt>
                <c:pt idx="15">
                  <c:v>32005</c:v>
                </c:pt>
                <c:pt idx="16">
                  <c:v>34741</c:v>
                </c:pt>
                <c:pt idx="17">
                  <c:v>33037</c:v>
                </c:pt>
                <c:pt idx="18">
                  <c:v>32060</c:v>
                </c:pt>
                <c:pt idx="19">
                  <c:v>31494</c:v>
                </c:pt>
                <c:pt idx="20">
                  <c:v>33116</c:v>
                </c:pt>
                <c:pt idx="21">
                  <c:v>30812</c:v>
                </c:pt>
                <c:pt idx="22">
                  <c:v>39669</c:v>
                </c:pt>
                <c:pt idx="23">
                  <c:v>35760</c:v>
                </c:pt>
              </c:numCache>
            </c:numRef>
          </c:val>
          <c:smooth val="0"/>
        </c:ser>
        <c:ser>
          <c:idx val="16"/>
          <c:order val="16"/>
          <c:tx>
            <c:v>Azrieli PL</c:v>
          </c:tx>
          <c:marker>
            <c:symbol val="none"/>
          </c:marker>
          <c:val>
            <c:numRef>
              <c:f>'Azrieli PL'!$B$4:$B$27</c:f>
              <c:numCache>
                <c:formatCode>_(* #,##0_);_(* \(#,##0\);_(* "-"??_);_(@_)</c:formatCode>
                <c:ptCount val="24"/>
                <c:pt idx="0">
                  <c:v>72553</c:v>
                </c:pt>
                <c:pt idx="1">
                  <c:v>65802</c:v>
                </c:pt>
                <c:pt idx="2">
                  <c:v>67146</c:v>
                </c:pt>
                <c:pt idx="3">
                  <c:v>74236</c:v>
                </c:pt>
                <c:pt idx="4">
                  <c:v>73652</c:v>
                </c:pt>
                <c:pt idx="5">
                  <c:v>80258</c:v>
                </c:pt>
                <c:pt idx="6">
                  <c:v>77253</c:v>
                </c:pt>
                <c:pt idx="7">
                  <c:v>80849</c:v>
                </c:pt>
                <c:pt idx="8">
                  <c:v>49626</c:v>
                </c:pt>
                <c:pt idx="9">
                  <c:v>59337</c:v>
                </c:pt>
                <c:pt idx="10">
                  <c:v>70616</c:v>
                </c:pt>
                <c:pt idx="11">
                  <c:v>70600</c:v>
                </c:pt>
                <c:pt idx="12">
                  <c:v>74351</c:v>
                </c:pt>
                <c:pt idx="13">
                  <c:v>63169</c:v>
                </c:pt>
                <c:pt idx="14">
                  <c:v>61165</c:v>
                </c:pt>
                <c:pt idx="15">
                  <c:v>63118</c:v>
                </c:pt>
                <c:pt idx="16">
                  <c:v>74750</c:v>
                </c:pt>
                <c:pt idx="17">
                  <c:v>78983</c:v>
                </c:pt>
                <c:pt idx="18">
                  <c:v>78528</c:v>
                </c:pt>
                <c:pt idx="19">
                  <c:v>74876</c:v>
                </c:pt>
                <c:pt idx="20">
                  <c:v>71334</c:v>
                </c:pt>
                <c:pt idx="21">
                  <c:v>67430</c:v>
                </c:pt>
                <c:pt idx="22">
                  <c:v>76825</c:v>
                </c:pt>
                <c:pt idx="23">
                  <c:v>73799</c:v>
                </c:pt>
              </c:numCache>
            </c:numRef>
          </c:val>
          <c:smooth val="0"/>
        </c:ser>
        <c:ser>
          <c:idx val="17"/>
          <c:order val="17"/>
          <c:tx>
            <c:v>Canal</c:v>
          </c:tx>
          <c:marker>
            <c:symbol val="none"/>
          </c:marker>
          <c:val>
            <c:numRef>
              <c:f>Canal!$B$4:$B$27</c:f>
              <c:numCache>
                <c:formatCode>_(* #,##0_);_(* \(#,##0\);_(* "-"??_);_(@_)</c:formatCode>
                <c:ptCount val="24"/>
                <c:pt idx="0">
                  <c:v>106525</c:v>
                </c:pt>
                <c:pt idx="1">
                  <c:v>208210</c:v>
                </c:pt>
                <c:pt idx="2">
                  <c:v>287514</c:v>
                </c:pt>
                <c:pt idx="3">
                  <c:v>249174</c:v>
                </c:pt>
                <c:pt idx="4">
                  <c:v>214888</c:v>
                </c:pt>
                <c:pt idx="5">
                  <c:v>198955</c:v>
                </c:pt>
                <c:pt idx="6">
                  <c:v>83639</c:v>
                </c:pt>
                <c:pt idx="7">
                  <c:v>78761</c:v>
                </c:pt>
                <c:pt idx="8">
                  <c:v>81945</c:v>
                </c:pt>
                <c:pt idx="9">
                  <c:v>78805</c:v>
                </c:pt>
                <c:pt idx="10">
                  <c:v>91244</c:v>
                </c:pt>
                <c:pt idx="11">
                  <c:v>87588</c:v>
                </c:pt>
                <c:pt idx="12">
                  <c:v>191844</c:v>
                </c:pt>
                <c:pt idx="13">
                  <c:v>244849</c:v>
                </c:pt>
                <c:pt idx="14">
                  <c:v>247075</c:v>
                </c:pt>
                <c:pt idx="15">
                  <c:v>243575</c:v>
                </c:pt>
                <c:pt idx="16">
                  <c:v>233553</c:v>
                </c:pt>
                <c:pt idx="17">
                  <c:v>174358</c:v>
                </c:pt>
                <c:pt idx="18">
                  <c:v>92907</c:v>
                </c:pt>
                <c:pt idx="19">
                  <c:v>80558</c:v>
                </c:pt>
                <c:pt idx="20">
                  <c:v>82463</c:v>
                </c:pt>
                <c:pt idx="21">
                  <c:v>76469</c:v>
                </c:pt>
                <c:pt idx="22">
                  <c:v>85595</c:v>
                </c:pt>
                <c:pt idx="23">
                  <c:v>83244</c:v>
                </c:pt>
              </c:numCache>
            </c:numRef>
          </c:val>
          <c:smooth val="0"/>
        </c:ser>
        <c:ser>
          <c:idx val="18"/>
          <c:order val="18"/>
          <c:tx>
            <c:v>River</c:v>
          </c:tx>
          <c:marker>
            <c:symbol val="none"/>
          </c:marker>
          <c:val>
            <c:numRef>
              <c:f>River!$B$4:$B$27</c:f>
              <c:numCache>
                <c:formatCode>_(* #,##0_);_(* \(#,##0\);_(* "-"??_);_(@_)</c:formatCode>
                <c:ptCount val="24"/>
                <c:pt idx="0">
                  <c:v>164079</c:v>
                </c:pt>
                <c:pt idx="1">
                  <c:v>152112</c:v>
                </c:pt>
                <c:pt idx="2">
                  <c:v>160953</c:v>
                </c:pt>
                <c:pt idx="3">
                  <c:v>156127</c:v>
                </c:pt>
                <c:pt idx="4">
                  <c:v>149247</c:v>
                </c:pt>
                <c:pt idx="5">
                  <c:v>149331</c:v>
                </c:pt>
                <c:pt idx="6">
                  <c:v>153152</c:v>
                </c:pt>
                <c:pt idx="7">
                  <c:v>162383</c:v>
                </c:pt>
                <c:pt idx="8">
                  <c:v>169199</c:v>
                </c:pt>
                <c:pt idx="9">
                  <c:v>143677</c:v>
                </c:pt>
                <c:pt idx="10">
                  <c:v>170062</c:v>
                </c:pt>
                <c:pt idx="11">
                  <c:v>170074</c:v>
                </c:pt>
                <c:pt idx="12">
                  <c:v>137625</c:v>
                </c:pt>
                <c:pt idx="13">
                  <c:v>133429</c:v>
                </c:pt>
                <c:pt idx="14">
                  <c:v>140726</c:v>
                </c:pt>
                <c:pt idx="15">
                  <c:v>150825</c:v>
                </c:pt>
                <c:pt idx="16">
                  <c:v>169406</c:v>
                </c:pt>
                <c:pt idx="17">
                  <c:v>170958</c:v>
                </c:pt>
                <c:pt idx="18">
                  <c:v>166848</c:v>
                </c:pt>
                <c:pt idx="19">
                  <c:v>159956</c:v>
                </c:pt>
                <c:pt idx="20">
                  <c:v>166736</c:v>
                </c:pt>
                <c:pt idx="21">
                  <c:v>157962</c:v>
                </c:pt>
                <c:pt idx="22">
                  <c:v>171367</c:v>
                </c:pt>
                <c:pt idx="23">
                  <c:v>176172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219584"/>
        <c:axId val="347220144"/>
      </c:lineChart>
      <c:dateAx>
        <c:axId val="34721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7220144"/>
        <c:crosses val="autoZero"/>
        <c:auto val="1"/>
        <c:lblOffset val="100"/>
        <c:baseTimeUnit val="months"/>
      </c:dateAx>
      <c:valAx>
        <c:axId val="347220144"/>
        <c:scaling>
          <c:orientation val="minMax"/>
          <c:max val="6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21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Utility/building/sqft</a:t>
            </a:r>
          </a:p>
        </c:rich>
      </c:tx>
      <c:layout>
        <c:manualLayout>
          <c:xMode val="edge"/>
          <c:yMode val="edge"/>
          <c:x val="0.40826164759911859"/>
          <c:y val="3.52325870914181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Steam</c:v>
          </c:tx>
          <c:invertIfNegative val="0"/>
          <c:cat>
            <c:strRef>
              <c:f>SUMMARY!$B$30:$B$48</c:f>
              <c:strCache>
                <c:ptCount val="19"/>
                <c:pt idx="0">
                  <c:v>Tory</c:v>
                </c:pt>
                <c:pt idx="1">
                  <c:v>Macodrum</c:v>
                </c:pt>
                <c:pt idx="2">
                  <c:v>Paterson Hall</c:v>
                </c:pt>
                <c:pt idx="3">
                  <c:v>Southam Hall</c:v>
                </c:pt>
                <c:pt idx="4">
                  <c:v>Mackenzie</c:v>
                </c:pt>
                <c:pt idx="5">
                  <c:v>Steacie</c:v>
                </c:pt>
                <c:pt idx="6">
                  <c:v>Herzberg</c:v>
                </c:pt>
                <c:pt idx="7">
                  <c:v>Loeb  </c:v>
                </c:pt>
                <c:pt idx="8">
                  <c:v>Nesbitt</c:v>
                </c:pt>
                <c:pt idx="9">
                  <c:v>Dunton Tower</c:v>
                </c:pt>
                <c:pt idx="10">
                  <c:v>Architecture</c:v>
                </c:pt>
                <c:pt idx="11">
                  <c:v>St. Pats</c:v>
                </c:pt>
                <c:pt idx="12">
                  <c:v>Social Science</c:v>
                </c:pt>
                <c:pt idx="13">
                  <c:v>Life Science</c:v>
                </c:pt>
                <c:pt idx="14">
                  <c:v>Minto Case</c:v>
                </c:pt>
                <c:pt idx="15">
                  <c:v>Azrieli Theatre</c:v>
                </c:pt>
                <c:pt idx="16">
                  <c:v>Azrieli Pavilion</c:v>
                </c:pt>
                <c:pt idx="17">
                  <c:v>Canal</c:v>
                </c:pt>
                <c:pt idx="18">
                  <c:v>River</c:v>
                </c:pt>
              </c:strCache>
            </c:strRef>
          </c:cat>
          <c:val>
            <c:numRef>
              <c:f>SUMMARY!$M$30:$M$48</c:f>
              <c:numCache>
                <c:formatCode>_(* #,##0.00_);_(* \(#,##0.00\);_(* "-"??_);_(@_)</c:formatCode>
                <c:ptCount val="19"/>
                <c:pt idx="0">
                  <c:v>2.8202200582594469E-2</c:v>
                </c:pt>
                <c:pt idx="1">
                  <c:v>6.3909424061313086E-2</c:v>
                </c:pt>
                <c:pt idx="2">
                  <c:v>4.6481257539296231E-2</c:v>
                </c:pt>
                <c:pt idx="3">
                  <c:v>4.7072951620761416E-2</c:v>
                </c:pt>
                <c:pt idx="4">
                  <c:v>5.4738381531304101E-2</c:v>
                </c:pt>
                <c:pt idx="5">
                  <c:v>0.13723057715363915</c:v>
                </c:pt>
                <c:pt idx="6">
                  <c:v>4.1805984443428167E-2</c:v>
                </c:pt>
                <c:pt idx="7">
                  <c:v>3.8384965376761233E-2</c:v>
                </c:pt>
                <c:pt idx="8">
                  <c:v>0.11619849672512801</c:v>
                </c:pt>
                <c:pt idx="9">
                  <c:v>0.1414297784138791</c:v>
                </c:pt>
                <c:pt idx="10">
                  <c:v>1.6770317293324712E-2</c:v>
                </c:pt>
                <c:pt idx="11">
                  <c:v>4.015113571017636E-2</c:v>
                </c:pt>
                <c:pt idx="12">
                  <c:v>0</c:v>
                </c:pt>
                <c:pt idx="13">
                  <c:v>0.19643406354043047</c:v>
                </c:pt>
                <c:pt idx="14">
                  <c:v>3.4124503544970944E-2</c:v>
                </c:pt>
                <c:pt idx="15">
                  <c:v>1.5456866871911274E-2</c:v>
                </c:pt>
                <c:pt idx="16">
                  <c:v>2.2457564392319915E-2</c:v>
                </c:pt>
                <c:pt idx="17">
                  <c:v>3.8215802317065915E-2</c:v>
                </c:pt>
                <c:pt idx="18">
                  <c:v>3.2275455400012441E-2</c:v>
                </c:pt>
              </c:numCache>
            </c:numRef>
          </c:val>
        </c:ser>
        <c:ser>
          <c:idx val="2"/>
          <c:order val="1"/>
          <c:tx>
            <c:v>Water</c:v>
          </c:tx>
          <c:spPr>
            <a:solidFill>
              <a:schemeClr val="accent1"/>
            </a:solidFill>
          </c:spPr>
          <c:invertIfNegative val="0"/>
          <c:cat>
            <c:strRef>
              <c:f>SUMMARY!$B$30:$B$48</c:f>
              <c:strCache>
                <c:ptCount val="19"/>
                <c:pt idx="0">
                  <c:v>Tory</c:v>
                </c:pt>
                <c:pt idx="1">
                  <c:v>Macodrum</c:v>
                </c:pt>
                <c:pt idx="2">
                  <c:v>Paterson Hall</c:v>
                </c:pt>
                <c:pt idx="3">
                  <c:v>Southam Hall</c:v>
                </c:pt>
                <c:pt idx="4">
                  <c:v>Mackenzie</c:v>
                </c:pt>
                <c:pt idx="5">
                  <c:v>Steacie</c:v>
                </c:pt>
                <c:pt idx="6">
                  <c:v>Herzberg</c:v>
                </c:pt>
                <c:pt idx="7">
                  <c:v>Loeb  </c:v>
                </c:pt>
                <c:pt idx="8">
                  <c:v>Nesbitt</c:v>
                </c:pt>
                <c:pt idx="9">
                  <c:v>Dunton Tower</c:v>
                </c:pt>
                <c:pt idx="10">
                  <c:v>Architecture</c:v>
                </c:pt>
                <c:pt idx="11">
                  <c:v>St. Pats</c:v>
                </c:pt>
                <c:pt idx="12">
                  <c:v>Social Science</c:v>
                </c:pt>
                <c:pt idx="13">
                  <c:v>Life Science</c:v>
                </c:pt>
                <c:pt idx="14">
                  <c:v>Minto Case</c:v>
                </c:pt>
                <c:pt idx="15">
                  <c:v>Azrieli Theatre</c:v>
                </c:pt>
                <c:pt idx="16">
                  <c:v>Azrieli Pavilion</c:v>
                </c:pt>
                <c:pt idx="17">
                  <c:v>Canal</c:v>
                </c:pt>
                <c:pt idx="18">
                  <c:v>River</c:v>
                </c:pt>
              </c:strCache>
            </c:strRef>
          </c:cat>
          <c:val>
            <c:numRef>
              <c:f>SUMMARY!$N$30:$N$48</c:f>
              <c:numCache>
                <c:formatCode>_(* #,##0.00_);_(* \(#,##0.00\);_(* "-"??_);_(@_)</c:formatCode>
                <c:ptCount val="19"/>
                <c:pt idx="0">
                  <c:v>0.16818503597753642</c:v>
                </c:pt>
                <c:pt idx="1">
                  <c:v>8.0399173418240821E-2</c:v>
                </c:pt>
                <c:pt idx="2">
                  <c:v>2.7403689221661469E-2</c:v>
                </c:pt>
                <c:pt idx="3">
                  <c:v>3.5297178024276385E-2</c:v>
                </c:pt>
                <c:pt idx="4">
                  <c:v>9.3240261780886874E-2</c:v>
                </c:pt>
                <c:pt idx="5">
                  <c:v>0.14895745189203694</c:v>
                </c:pt>
                <c:pt idx="6">
                  <c:v>2.8395033648311512E-2</c:v>
                </c:pt>
                <c:pt idx="7">
                  <c:v>8.3159034826616171E-2</c:v>
                </c:pt>
                <c:pt idx="8">
                  <c:v>9.5545885985241247E-2</c:v>
                </c:pt>
                <c:pt idx="9">
                  <c:v>4.7334378356976181E-2</c:v>
                </c:pt>
                <c:pt idx="10">
                  <c:v>2.1095010048709412E-2</c:v>
                </c:pt>
                <c:pt idx="11">
                  <c:v>0.10680917427619663</c:v>
                </c:pt>
                <c:pt idx="12">
                  <c:v>0.53923755192135991</c:v>
                </c:pt>
                <c:pt idx="13">
                  <c:v>0.35693362038771315</c:v>
                </c:pt>
                <c:pt idx="14">
                  <c:v>6.1017324219484463E-2</c:v>
                </c:pt>
                <c:pt idx="15">
                  <c:v>1.5880342676621173E-4</c:v>
                </c:pt>
                <c:pt idx="16">
                  <c:v>1.2541499539236212E-2</c:v>
                </c:pt>
                <c:pt idx="17">
                  <c:v>2.5742876587904369E-2</c:v>
                </c:pt>
                <c:pt idx="18">
                  <c:v>1.3783563362264314E-2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92528"/>
        <c:axId val="347493088"/>
      </c:barChart>
      <c:catAx>
        <c:axId val="34749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493088"/>
        <c:crosses val="autoZero"/>
        <c:auto val="1"/>
        <c:lblAlgn val="ctr"/>
        <c:lblOffset val="100"/>
        <c:noMultiLvlLbl val="0"/>
      </c:catAx>
      <c:valAx>
        <c:axId val="347493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4749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kWh/building/sqft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kWh</c:v>
          </c:tx>
          <c:spPr>
            <a:solidFill>
              <a:srgbClr val="00B050"/>
            </a:solidFill>
          </c:spPr>
          <c:invertIfNegative val="0"/>
          <c:cat>
            <c:strRef>
              <c:f>SUMMARY!$B$30:$B$48</c:f>
              <c:strCache>
                <c:ptCount val="19"/>
                <c:pt idx="0">
                  <c:v>Tory</c:v>
                </c:pt>
                <c:pt idx="1">
                  <c:v>Macodrum</c:v>
                </c:pt>
                <c:pt idx="2">
                  <c:v>Paterson Hall</c:v>
                </c:pt>
                <c:pt idx="3">
                  <c:v>Southam Hall</c:v>
                </c:pt>
                <c:pt idx="4">
                  <c:v>Mackenzie</c:v>
                </c:pt>
                <c:pt idx="5">
                  <c:v>Steacie</c:v>
                </c:pt>
                <c:pt idx="6">
                  <c:v>Herzberg</c:v>
                </c:pt>
                <c:pt idx="7">
                  <c:v>Loeb  </c:v>
                </c:pt>
                <c:pt idx="8">
                  <c:v>Nesbitt</c:v>
                </c:pt>
                <c:pt idx="9">
                  <c:v>Dunton Tower</c:v>
                </c:pt>
                <c:pt idx="10">
                  <c:v>Architecture</c:v>
                </c:pt>
                <c:pt idx="11">
                  <c:v>St. Pats</c:v>
                </c:pt>
                <c:pt idx="12">
                  <c:v>Social Science</c:v>
                </c:pt>
                <c:pt idx="13">
                  <c:v>Life Science</c:v>
                </c:pt>
                <c:pt idx="14">
                  <c:v>Minto Case</c:v>
                </c:pt>
                <c:pt idx="15">
                  <c:v>Azrieli Theatre</c:v>
                </c:pt>
                <c:pt idx="16">
                  <c:v>Azrieli Pavilion</c:v>
                </c:pt>
                <c:pt idx="17">
                  <c:v>Canal</c:v>
                </c:pt>
                <c:pt idx="18">
                  <c:v>River</c:v>
                </c:pt>
              </c:strCache>
            </c:strRef>
          </c:cat>
          <c:val>
            <c:numRef>
              <c:f>SUMMARY!$L$30:$L$48</c:f>
              <c:numCache>
                <c:formatCode>_(* #,##0.00_);_(* \(#,##0.00\);_(* "-"??_);_(@_)</c:formatCode>
                <c:ptCount val="19"/>
                <c:pt idx="0">
                  <c:v>19.951380709506545</c:v>
                </c:pt>
                <c:pt idx="1">
                  <c:v>19.23656149709484</c:v>
                </c:pt>
                <c:pt idx="2">
                  <c:v>8.4422240344106338</c:v>
                </c:pt>
                <c:pt idx="3">
                  <c:v>11.373518395175068</c:v>
                </c:pt>
                <c:pt idx="4">
                  <c:v>19.423459596497956</c:v>
                </c:pt>
                <c:pt idx="5">
                  <c:v>27.625678531817691</c:v>
                </c:pt>
                <c:pt idx="6">
                  <c:v>19.756631226841773</c:v>
                </c:pt>
                <c:pt idx="7">
                  <c:v>12.67656140180719</c:v>
                </c:pt>
                <c:pt idx="8">
                  <c:v>10.433140369841956</c:v>
                </c:pt>
                <c:pt idx="9">
                  <c:v>10.756744242904169</c:v>
                </c:pt>
                <c:pt idx="10">
                  <c:v>5.6617453963861308</c:v>
                </c:pt>
                <c:pt idx="11">
                  <c:v>18.481007426569189</c:v>
                </c:pt>
                <c:pt idx="12">
                  <c:v>9.5417698598984426</c:v>
                </c:pt>
                <c:pt idx="13">
                  <c:v>44.167778172218398</c:v>
                </c:pt>
                <c:pt idx="14">
                  <c:v>31.930537516524392</c:v>
                </c:pt>
                <c:pt idx="15">
                  <c:v>10.392996133665903</c:v>
                </c:pt>
                <c:pt idx="16">
                  <c:v>16.542641805281203</c:v>
                </c:pt>
                <c:pt idx="17">
                  <c:v>19.131718753639014</c:v>
                </c:pt>
                <c:pt idx="18">
                  <c:v>10.368152754702685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43120"/>
        <c:axId val="347943680"/>
      </c:barChart>
      <c:catAx>
        <c:axId val="34794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7943680"/>
        <c:crosses val="autoZero"/>
        <c:auto val="1"/>
        <c:lblAlgn val="ctr"/>
        <c:lblOffset val="100"/>
        <c:noMultiLvlLbl val="0"/>
      </c:catAx>
      <c:valAx>
        <c:axId val="34794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47943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Renfrew!$B$3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Renfrew!$A$4:$A$35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Renfrew!$B$4:$B$35</c:f>
              <c:numCache>
                <c:formatCode>_(* #,##0_);_(* \(#,##0\);_(* "-"??_);_(@_)</c:formatCode>
                <c:ptCount val="32"/>
                <c:pt idx="0">
                  <c:v>16015</c:v>
                </c:pt>
                <c:pt idx="1">
                  <c:v>14362</c:v>
                </c:pt>
                <c:pt idx="2">
                  <c:v>17018</c:v>
                </c:pt>
                <c:pt idx="3">
                  <c:v>15697</c:v>
                </c:pt>
                <c:pt idx="4">
                  <c:v>19119</c:v>
                </c:pt>
                <c:pt idx="5">
                  <c:v>20298</c:v>
                </c:pt>
                <c:pt idx="6">
                  <c:v>22696</c:v>
                </c:pt>
                <c:pt idx="7">
                  <c:v>22547</c:v>
                </c:pt>
                <c:pt idx="8">
                  <c:v>24235</c:v>
                </c:pt>
                <c:pt idx="9">
                  <c:v>21278</c:v>
                </c:pt>
                <c:pt idx="10">
                  <c:v>21000</c:v>
                </c:pt>
                <c:pt idx="11">
                  <c:v>20702</c:v>
                </c:pt>
                <c:pt idx="12">
                  <c:v>12648</c:v>
                </c:pt>
                <c:pt idx="13">
                  <c:v>14362</c:v>
                </c:pt>
                <c:pt idx="14">
                  <c:v>11739</c:v>
                </c:pt>
                <c:pt idx="15">
                  <c:v>13021</c:v>
                </c:pt>
                <c:pt idx="16">
                  <c:v>21148</c:v>
                </c:pt>
                <c:pt idx="17">
                  <c:v>21045</c:v>
                </c:pt>
                <c:pt idx="18">
                  <c:v>22329</c:v>
                </c:pt>
                <c:pt idx="19">
                  <c:v>22329</c:v>
                </c:pt>
                <c:pt idx="20">
                  <c:v>20732</c:v>
                </c:pt>
                <c:pt idx="21">
                  <c:v>20091</c:v>
                </c:pt>
                <c:pt idx="22">
                  <c:v>22804</c:v>
                </c:pt>
                <c:pt idx="23">
                  <c:v>14903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Renfrew!$E$3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Renfrew!$A$4:$A$35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Renfrew!$E$4:$E$35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89120"/>
        <c:axId val="347789680"/>
      </c:lineChart>
      <c:lineChart>
        <c:grouping val="standard"/>
        <c:varyColors val="0"/>
        <c:ser>
          <c:idx val="1"/>
          <c:order val="1"/>
          <c:tx>
            <c:strRef>
              <c:f>Renfrew!$C$3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Renfrew!$A$4:$A$35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Renfrew!$C$4:$C$35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  <c:pt idx="5">
                  <c:v>147</c:v>
                </c:pt>
                <c:pt idx="6">
                  <c:v>265</c:v>
                </c:pt>
                <c:pt idx="7">
                  <c:v>375</c:v>
                </c:pt>
                <c:pt idx="8">
                  <c:v>458</c:v>
                </c:pt>
                <c:pt idx="9">
                  <c:v>398</c:v>
                </c:pt>
                <c:pt idx="10">
                  <c:v>400</c:v>
                </c:pt>
                <c:pt idx="11">
                  <c:v>235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</c:v>
                </c:pt>
                <c:pt idx="17">
                  <c:v>148</c:v>
                </c:pt>
                <c:pt idx="18">
                  <c:v>244</c:v>
                </c:pt>
                <c:pt idx="19">
                  <c:v>375</c:v>
                </c:pt>
                <c:pt idx="20">
                  <c:v>648</c:v>
                </c:pt>
                <c:pt idx="21">
                  <c:v>610</c:v>
                </c:pt>
                <c:pt idx="22">
                  <c:v>531</c:v>
                </c:pt>
                <c:pt idx="23">
                  <c:v>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Renfrew!$D$3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Renfrew!$A$4:$A$35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Renfrew!$D$4:$D$35</c:f>
              <c:numCache>
                <c:formatCode>_(* #,##0_);_(* \(#,##0\);_(* "-"??_);_(@_)</c:formatCode>
                <c:ptCount val="32"/>
                <c:pt idx="0">
                  <c:v>35</c:v>
                </c:pt>
                <c:pt idx="1">
                  <c:v>7</c:v>
                </c:pt>
                <c:pt idx="2">
                  <c:v>16</c:v>
                </c:pt>
                <c:pt idx="3">
                  <c:v>27</c:v>
                </c:pt>
                <c:pt idx="4">
                  <c:v>285</c:v>
                </c:pt>
                <c:pt idx="5">
                  <c:v>223</c:v>
                </c:pt>
                <c:pt idx="6">
                  <c:v>264</c:v>
                </c:pt>
                <c:pt idx="7">
                  <c:v>481</c:v>
                </c:pt>
                <c:pt idx="8">
                  <c:v>694</c:v>
                </c:pt>
                <c:pt idx="9">
                  <c:v>685</c:v>
                </c:pt>
                <c:pt idx="10">
                  <c:v>650</c:v>
                </c:pt>
                <c:pt idx="11">
                  <c:v>651</c:v>
                </c:pt>
                <c:pt idx="12">
                  <c:v>3</c:v>
                </c:pt>
                <c:pt idx="13">
                  <c:v>7</c:v>
                </c:pt>
                <c:pt idx="14">
                  <c:v>1</c:v>
                </c:pt>
                <c:pt idx="15">
                  <c:v>10</c:v>
                </c:pt>
                <c:pt idx="16">
                  <c:v>221</c:v>
                </c:pt>
                <c:pt idx="17">
                  <c:v>176</c:v>
                </c:pt>
                <c:pt idx="18">
                  <c:v>134</c:v>
                </c:pt>
                <c:pt idx="19">
                  <c:v>285</c:v>
                </c:pt>
                <c:pt idx="20">
                  <c:v>823</c:v>
                </c:pt>
                <c:pt idx="21">
                  <c:v>350</c:v>
                </c:pt>
                <c:pt idx="22">
                  <c:v>350</c:v>
                </c:pt>
                <c:pt idx="23">
                  <c:v>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90800"/>
        <c:axId val="347790240"/>
      </c:lineChart>
      <c:dateAx>
        <c:axId val="34778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7789680"/>
        <c:crosses val="autoZero"/>
        <c:auto val="1"/>
        <c:lblOffset val="100"/>
        <c:baseTimeUnit val="months"/>
      </c:dateAx>
      <c:valAx>
        <c:axId val="347789680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789120"/>
        <c:crosses val="autoZero"/>
        <c:crossBetween val="between"/>
      </c:valAx>
      <c:valAx>
        <c:axId val="3477902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790800"/>
        <c:crosses val="max"/>
        <c:crossBetween val="between"/>
      </c:valAx>
      <c:dateAx>
        <c:axId val="34779080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779024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Lanark!$B$3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Lanark!$A$4:$A$35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Lanark!$B$4:$B$35</c:f>
              <c:numCache>
                <c:formatCode>_(* #,##0_);_(* \(#,##0\);_(* "-"??_);_(@_)</c:formatCode>
                <c:ptCount val="32"/>
                <c:pt idx="0">
                  <c:v>11230</c:v>
                </c:pt>
                <c:pt idx="1">
                  <c:v>9417</c:v>
                </c:pt>
                <c:pt idx="2">
                  <c:v>9530</c:v>
                </c:pt>
                <c:pt idx="3">
                  <c:v>9193</c:v>
                </c:pt>
                <c:pt idx="4">
                  <c:v>19462</c:v>
                </c:pt>
                <c:pt idx="5">
                  <c:v>19634</c:v>
                </c:pt>
                <c:pt idx="6">
                  <c:v>20539</c:v>
                </c:pt>
                <c:pt idx="7">
                  <c:v>18738</c:v>
                </c:pt>
                <c:pt idx="8">
                  <c:v>21639</c:v>
                </c:pt>
                <c:pt idx="9">
                  <c:v>19810</c:v>
                </c:pt>
                <c:pt idx="10">
                  <c:v>19820</c:v>
                </c:pt>
                <c:pt idx="11">
                  <c:v>18221</c:v>
                </c:pt>
                <c:pt idx="12">
                  <c:v>8112</c:v>
                </c:pt>
                <c:pt idx="13">
                  <c:v>9417</c:v>
                </c:pt>
                <c:pt idx="14">
                  <c:v>6764</c:v>
                </c:pt>
                <c:pt idx="15">
                  <c:v>8312</c:v>
                </c:pt>
                <c:pt idx="16">
                  <c:v>19034</c:v>
                </c:pt>
                <c:pt idx="17">
                  <c:v>17680</c:v>
                </c:pt>
                <c:pt idx="18">
                  <c:v>20381</c:v>
                </c:pt>
                <c:pt idx="19">
                  <c:v>18763</c:v>
                </c:pt>
                <c:pt idx="20">
                  <c:v>21761</c:v>
                </c:pt>
                <c:pt idx="21">
                  <c:v>19044</c:v>
                </c:pt>
                <c:pt idx="22">
                  <c:v>20642</c:v>
                </c:pt>
                <c:pt idx="23">
                  <c:v>13396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Lanark!$E$3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Lanark!$A$4:$A$35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Lanark!$E$4:$E$35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74976"/>
        <c:axId val="347775536"/>
      </c:lineChart>
      <c:lineChart>
        <c:grouping val="standard"/>
        <c:varyColors val="0"/>
        <c:ser>
          <c:idx val="1"/>
          <c:order val="1"/>
          <c:tx>
            <c:strRef>
              <c:f>Lanark!$C$3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Lanark!$A$4:$A$35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Lanark!$C$4:$C$35</c:f>
              <c:numCache>
                <c:formatCode>_(* #,##0_);_(* \(#,##0\);_(* "-"??_);_(@_)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31</c:v>
                </c:pt>
                <c:pt idx="6">
                  <c:v>204</c:v>
                </c:pt>
                <c:pt idx="7">
                  <c:v>277</c:v>
                </c:pt>
                <c:pt idx="8">
                  <c:v>343</c:v>
                </c:pt>
                <c:pt idx="9">
                  <c:v>300</c:v>
                </c:pt>
                <c:pt idx="10">
                  <c:v>300</c:v>
                </c:pt>
                <c:pt idx="11">
                  <c:v>133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153</c:v>
                </c:pt>
                <c:pt idx="19">
                  <c:v>240</c:v>
                </c:pt>
                <c:pt idx="20">
                  <c:v>356</c:v>
                </c:pt>
                <c:pt idx="21">
                  <c:v>342</c:v>
                </c:pt>
                <c:pt idx="22">
                  <c:v>266</c:v>
                </c:pt>
                <c:pt idx="2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Lanark!$D$3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Lanark!$A$4:$A$35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Lanark!$D$4:$D$35</c:f>
              <c:numCache>
                <c:formatCode>_(* #,##0_);_(* \(#,##0\);_(* "-"??_);_(@_)</c:formatCode>
                <c:ptCount val="32"/>
                <c:pt idx="0">
                  <c:v>35</c:v>
                </c:pt>
                <c:pt idx="1">
                  <c:v>1</c:v>
                </c:pt>
                <c:pt idx="2">
                  <c:v>3</c:v>
                </c:pt>
                <c:pt idx="3">
                  <c:v>19</c:v>
                </c:pt>
                <c:pt idx="4">
                  <c:v>529</c:v>
                </c:pt>
                <c:pt idx="5">
                  <c:v>463</c:v>
                </c:pt>
                <c:pt idx="6">
                  <c:v>540</c:v>
                </c:pt>
                <c:pt idx="7">
                  <c:v>306</c:v>
                </c:pt>
                <c:pt idx="8">
                  <c:v>436</c:v>
                </c:pt>
                <c:pt idx="9">
                  <c:v>384</c:v>
                </c:pt>
                <c:pt idx="10">
                  <c:v>400</c:v>
                </c:pt>
                <c:pt idx="11">
                  <c:v>432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17</c:v>
                </c:pt>
                <c:pt idx="16">
                  <c:v>418</c:v>
                </c:pt>
                <c:pt idx="17">
                  <c:v>336</c:v>
                </c:pt>
                <c:pt idx="18">
                  <c:v>423</c:v>
                </c:pt>
                <c:pt idx="19">
                  <c:v>283</c:v>
                </c:pt>
                <c:pt idx="20">
                  <c:v>397</c:v>
                </c:pt>
                <c:pt idx="21">
                  <c:v>310</c:v>
                </c:pt>
                <c:pt idx="22">
                  <c:v>400</c:v>
                </c:pt>
                <c:pt idx="23">
                  <c:v>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76656"/>
        <c:axId val="347776096"/>
      </c:lineChart>
      <c:dateAx>
        <c:axId val="34777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7775536"/>
        <c:crosses val="autoZero"/>
        <c:auto val="1"/>
        <c:lblOffset val="100"/>
        <c:baseTimeUnit val="months"/>
      </c:dateAx>
      <c:valAx>
        <c:axId val="34777553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774976"/>
        <c:crosses val="autoZero"/>
        <c:crossBetween val="between"/>
      </c:valAx>
      <c:valAx>
        <c:axId val="3477760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7776656"/>
        <c:crosses val="max"/>
        <c:crossBetween val="between"/>
      </c:valAx>
      <c:dateAx>
        <c:axId val="3477766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777609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Russell-Grenville'!$B$3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Russell-Grenville'!$A$4:$A$35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Russell-Grenville'!$B$4:$B$35</c:f>
              <c:numCache>
                <c:formatCode>_(* #,##0_);_(* \(#,##0\);_(* "-"??_);_(@_)</c:formatCode>
                <c:ptCount val="32"/>
                <c:pt idx="0">
                  <c:v>30390</c:v>
                </c:pt>
                <c:pt idx="1">
                  <c:v>29191</c:v>
                </c:pt>
                <c:pt idx="2">
                  <c:v>36440</c:v>
                </c:pt>
                <c:pt idx="3">
                  <c:v>35235</c:v>
                </c:pt>
                <c:pt idx="4">
                  <c:v>53174</c:v>
                </c:pt>
                <c:pt idx="5">
                  <c:v>41017</c:v>
                </c:pt>
                <c:pt idx="6">
                  <c:v>58602</c:v>
                </c:pt>
                <c:pt idx="7">
                  <c:v>58982</c:v>
                </c:pt>
                <c:pt idx="8">
                  <c:v>61841</c:v>
                </c:pt>
                <c:pt idx="9">
                  <c:v>53088</c:v>
                </c:pt>
                <c:pt idx="10">
                  <c:v>53088</c:v>
                </c:pt>
                <c:pt idx="11">
                  <c:v>49586</c:v>
                </c:pt>
                <c:pt idx="12">
                  <c:v>32439</c:v>
                </c:pt>
                <c:pt idx="13">
                  <c:v>23295</c:v>
                </c:pt>
                <c:pt idx="14">
                  <c:v>34448</c:v>
                </c:pt>
                <c:pt idx="15">
                  <c:v>33367</c:v>
                </c:pt>
                <c:pt idx="16">
                  <c:v>50222</c:v>
                </c:pt>
                <c:pt idx="17">
                  <c:v>53106</c:v>
                </c:pt>
                <c:pt idx="18">
                  <c:v>57107</c:v>
                </c:pt>
                <c:pt idx="19">
                  <c:v>54194</c:v>
                </c:pt>
                <c:pt idx="20">
                  <c:v>60344</c:v>
                </c:pt>
                <c:pt idx="21">
                  <c:v>54693</c:v>
                </c:pt>
                <c:pt idx="22">
                  <c:v>60520</c:v>
                </c:pt>
                <c:pt idx="23">
                  <c:v>40710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Russell-Grenville'!$E$3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 Russell-Grenville'!$A$4:$A$35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Russell-Grenville'!$E$4:$E$35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75152"/>
        <c:axId val="348175712"/>
      </c:lineChart>
      <c:lineChart>
        <c:grouping val="standard"/>
        <c:varyColors val="0"/>
        <c:ser>
          <c:idx val="1"/>
          <c:order val="1"/>
          <c:tx>
            <c:strRef>
              <c:f>' Russell-Grenville'!$C$3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 Russell-Grenville'!$A$4:$A$35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Russell-Grenville'!$C$4:$C$35</c:f>
              <c:numCache>
                <c:formatCode>_(* #,##0_);_(* \(#,##0\);_(* "-"??_);_(@_)</c:formatCode>
                <c:ptCount val="32"/>
                <c:pt idx="0">
                  <c:v>100</c:v>
                </c:pt>
                <c:pt idx="1">
                  <c:v>148</c:v>
                </c:pt>
                <c:pt idx="2">
                  <c:v>59</c:v>
                </c:pt>
                <c:pt idx="3">
                  <c:v>60</c:v>
                </c:pt>
                <c:pt idx="4">
                  <c:v>50</c:v>
                </c:pt>
                <c:pt idx="5">
                  <c:v>543</c:v>
                </c:pt>
                <c:pt idx="6">
                  <c:v>400</c:v>
                </c:pt>
                <c:pt idx="7">
                  <c:v>450</c:v>
                </c:pt>
                <c:pt idx="8">
                  <c:v>1000</c:v>
                </c:pt>
                <c:pt idx="9">
                  <c:v>607</c:v>
                </c:pt>
                <c:pt idx="10">
                  <c:v>267</c:v>
                </c:pt>
                <c:pt idx="11">
                  <c:v>400</c:v>
                </c:pt>
                <c:pt idx="12">
                  <c:v>18</c:v>
                </c:pt>
                <c:pt idx="13">
                  <c:v>148</c:v>
                </c:pt>
                <c:pt idx="14">
                  <c:v>1</c:v>
                </c:pt>
                <c:pt idx="15">
                  <c:v>0</c:v>
                </c:pt>
                <c:pt idx="16">
                  <c:v>50</c:v>
                </c:pt>
                <c:pt idx="17">
                  <c:v>30</c:v>
                </c:pt>
                <c:pt idx="18">
                  <c:v>400</c:v>
                </c:pt>
                <c:pt idx="19">
                  <c:v>553</c:v>
                </c:pt>
                <c:pt idx="20">
                  <c:v>801</c:v>
                </c:pt>
                <c:pt idx="21">
                  <c:v>900</c:v>
                </c:pt>
                <c:pt idx="22">
                  <c:v>267</c:v>
                </c:pt>
                <c:pt idx="23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Russell-Grenville'!$D$3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Russell-Grenville'!$A$4:$A$35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Russell-Grenville'!$D$4:$D$35</c:f>
              <c:numCache>
                <c:formatCode>_(* #,##0_);_(* \(#,##0\);_(* "-"??_);_(@_)</c:formatCode>
                <c:ptCount val="32"/>
                <c:pt idx="0">
                  <c:v>379</c:v>
                </c:pt>
                <c:pt idx="1">
                  <c:v>142</c:v>
                </c:pt>
                <c:pt idx="2">
                  <c:v>407</c:v>
                </c:pt>
                <c:pt idx="3">
                  <c:v>50</c:v>
                </c:pt>
                <c:pt idx="4">
                  <c:v>880</c:v>
                </c:pt>
                <c:pt idx="5">
                  <c:v>1085</c:v>
                </c:pt>
                <c:pt idx="6">
                  <c:v>1669</c:v>
                </c:pt>
                <c:pt idx="7">
                  <c:v>2108</c:v>
                </c:pt>
                <c:pt idx="8">
                  <c:v>2288</c:v>
                </c:pt>
                <c:pt idx="9">
                  <c:v>2026</c:v>
                </c:pt>
                <c:pt idx="10">
                  <c:v>2026</c:v>
                </c:pt>
                <c:pt idx="11">
                  <c:v>2155</c:v>
                </c:pt>
                <c:pt idx="12">
                  <c:v>1514</c:v>
                </c:pt>
                <c:pt idx="13">
                  <c:v>142</c:v>
                </c:pt>
                <c:pt idx="14">
                  <c:v>359</c:v>
                </c:pt>
                <c:pt idx="15">
                  <c:v>882</c:v>
                </c:pt>
                <c:pt idx="16">
                  <c:v>2258</c:v>
                </c:pt>
                <c:pt idx="17">
                  <c:v>982</c:v>
                </c:pt>
                <c:pt idx="18">
                  <c:v>957</c:v>
                </c:pt>
                <c:pt idx="19">
                  <c:v>664</c:v>
                </c:pt>
                <c:pt idx="20">
                  <c:v>932</c:v>
                </c:pt>
                <c:pt idx="21">
                  <c:v>802</c:v>
                </c:pt>
                <c:pt idx="22">
                  <c:v>1039</c:v>
                </c:pt>
                <c:pt idx="23">
                  <c:v>673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 Russell-Grenville'!$F$3</c:f>
              <c:strCache>
                <c:ptCount val="1"/>
                <c:pt idx="0">
                  <c:v>Chilled Water (m3)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 Russell-Grenville'!$A$4:$A$35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Russell-Grenville'!$F$4:$F$35</c:f>
              <c:numCache>
                <c:formatCode>_(* #,##0_);_(* \(#,##0\);_(* "-"??_);_(@_)</c:formatCode>
                <c:ptCount val="32"/>
                <c:pt idx="0">
                  <c:v>9476</c:v>
                </c:pt>
                <c:pt idx="1">
                  <c:v>13348</c:v>
                </c:pt>
                <c:pt idx="2">
                  <c:v>16607</c:v>
                </c:pt>
                <c:pt idx="3">
                  <c:v>13427</c:v>
                </c:pt>
                <c:pt idx="4">
                  <c:v>5770</c:v>
                </c:pt>
                <c:pt idx="5">
                  <c:v>1474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4590</c:v>
                </c:pt>
                <c:pt idx="13">
                  <c:v>5849</c:v>
                </c:pt>
                <c:pt idx="14">
                  <c:v>9899</c:v>
                </c:pt>
                <c:pt idx="15">
                  <c:v>7622</c:v>
                </c:pt>
                <c:pt idx="16">
                  <c:v>5770</c:v>
                </c:pt>
                <c:pt idx="17">
                  <c:v>129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76832"/>
        <c:axId val="348176272"/>
      </c:lineChart>
      <c:dateAx>
        <c:axId val="34817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8175712"/>
        <c:crosses val="autoZero"/>
        <c:auto val="1"/>
        <c:lblOffset val="100"/>
        <c:baseTimeUnit val="months"/>
      </c:dateAx>
      <c:valAx>
        <c:axId val="348175712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8175152"/>
        <c:crosses val="autoZero"/>
        <c:crossBetween val="between"/>
      </c:valAx>
      <c:valAx>
        <c:axId val="348176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8176832"/>
        <c:crosses val="max"/>
        <c:crossBetween val="between"/>
      </c:valAx>
      <c:dateAx>
        <c:axId val="348176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817627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9694154053399999"/>
          <c:y val="0.43677187300417303"/>
          <c:w val="9.4874467569515605E-2"/>
          <c:h val="0.1521170320761713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Glengarry'!$B$3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Glengarry'!$A$4:$A$35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Glengarry'!$B$4:$B$35</c:f>
              <c:numCache>
                <c:formatCode>_(* #,##0_);_(* \(#,##0\);_(* "-"??_);_(@_)</c:formatCode>
                <c:ptCount val="32"/>
                <c:pt idx="0">
                  <c:v>99361</c:v>
                </c:pt>
                <c:pt idx="1">
                  <c:v>151197</c:v>
                </c:pt>
                <c:pt idx="2">
                  <c:v>225140</c:v>
                </c:pt>
                <c:pt idx="3">
                  <c:v>215734</c:v>
                </c:pt>
                <c:pt idx="4">
                  <c:v>140198</c:v>
                </c:pt>
                <c:pt idx="5">
                  <c:v>122264</c:v>
                </c:pt>
                <c:pt idx="6">
                  <c:v>117335</c:v>
                </c:pt>
                <c:pt idx="7">
                  <c:v>116047</c:v>
                </c:pt>
                <c:pt idx="8">
                  <c:v>114837</c:v>
                </c:pt>
                <c:pt idx="9">
                  <c:v>107025</c:v>
                </c:pt>
                <c:pt idx="10">
                  <c:v>107025</c:v>
                </c:pt>
                <c:pt idx="11">
                  <c:v>107953</c:v>
                </c:pt>
                <c:pt idx="12">
                  <c:v>117954</c:v>
                </c:pt>
                <c:pt idx="13">
                  <c:v>151197</c:v>
                </c:pt>
                <c:pt idx="14">
                  <c:v>209815</c:v>
                </c:pt>
                <c:pt idx="15">
                  <c:v>217898</c:v>
                </c:pt>
                <c:pt idx="16">
                  <c:v>171042</c:v>
                </c:pt>
                <c:pt idx="17">
                  <c:v>122196</c:v>
                </c:pt>
                <c:pt idx="18">
                  <c:v>118103</c:v>
                </c:pt>
                <c:pt idx="19">
                  <c:v>114329</c:v>
                </c:pt>
                <c:pt idx="20">
                  <c:v>119798</c:v>
                </c:pt>
                <c:pt idx="21">
                  <c:v>105091</c:v>
                </c:pt>
                <c:pt idx="22">
                  <c:v>119425</c:v>
                </c:pt>
                <c:pt idx="23">
                  <c:v>85210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Glengarry'!$E$3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 Glengarry'!$A$4:$A$35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Glengarry'!$E$4:$E$35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86608"/>
        <c:axId val="348787168"/>
      </c:lineChart>
      <c:lineChart>
        <c:grouping val="standard"/>
        <c:varyColors val="0"/>
        <c:ser>
          <c:idx val="1"/>
          <c:order val="1"/>
          <c:tx>
            <c:strRef>
              <c:f>' Glengarry'!$C$3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 Glengarry'!$A$4:$A$35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Glengarry'!$C$4:$C$35</c:f>
              <c:numCache>
                <c:formatCode>_(* #,##0_);_(* \(#,##0\);_(* "-"??_);_(@_)</c:formatCode>
                <c:ptCount val="32"/>
                <c:pt idx="0">
                  <c:v>168</c:v>
                </c:pt>
                <c:pt idx="1">
                  <c:v>147</c:v>
                </c:pt>
                <c:pt idx="2">
                  <c:v>118</c:v>
                </c:pt>
                <c:pt idx="3">
                  <c:v>131</c:v>
                </c:pt>
                <c:pt idx="4">
                  <c:v>142</c:v>
                </c:pt>
                <c:pt idx="5">
                  <c:v>285</c:v>
                </c:pt>
                <c:pt idx="6">
                  <c:v>700</c:v>
                </c:pt>
                <c:pt idx="7">
                  <c:v>797</c:v>
                </c:pt>
                <c:pt idx="8">
                  <c:v>751</c:v>
                </c:pt>
                <c:pt idx="9">
                  <c:v>687</c:v>
                </c:pt>
                <c:pt idx="10">
                  <c:v>687</c:v>
                </c:pt>
                <c:pt idx="11">
                  <c:v>561</c:v>
                </c:pt>
                <c:pt idx="12">
                  <c:v>201</c:v>
                </c:pt>
                <c:pt idx="13">
                  <c:v>169</c:v>
                </c:pt>
                <c:pt idx="14">
                  <c:v>192</c:v>
                </c:pt>
                <c:pt idx="15">
                  <c:v>181</c:v>
                </c:pt>
                <c:pt idx="16">
                  <c:v>144</c:v>
                </c:pt>
                <c:pt idx="17">
                  <c:v>825</c:v>
                </c:pt>
                <c:pt idx="18">
                  <c:v>700</c:v>
                </c:pt>
                <c:pt idx="19">
                  <c:v>1200</c:v>
                </c:pt>
                <c:pt idx="20">
                  <c:v>1021</c:v>
                </c:pt>
                <c:pt idx="21">
                  <c:v>690</c:v>
                </c:pt>
                <c:pt idx="22">
                  <c:v>687</c:v>
                </c:pt>
                <c:pt idx="23">
                  <c:v>490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Glengarry'!$D$3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Glengarry'!$A$4:$A$35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Glengarry'!$D$4:$D$35</c:f>
              <c:numCache>
                <c:formatCode>_(* #,##0_);_(* \(#,##0\);_(* "-"??_);_(@_)</c:formatCode>
                <c:ptCount val="32"/>
                <c:pt idx="0">
                  <c:v>2609</c:v>
                </c:pt>
                <c:pt idx="1">
                  <c:v>3493</c:v>
                </c:pt>
                <c:pt idx="2">
                  <c:v>4183</c:v>
                </c:pt>
                <c:pt idx="3">
                  <c:v>3975</c:v>
                </c:pt>
                <c:pt idx="4">
                  <c:v>4344</c:v>
                </c:pt>
                <c:pt idx="5">
                  <c:v>4452</c:v>
                </c:pt>
                <c:pt idx="6">
                  <c:v>4743</c:v>
                </c:pt>
                <c:pt idx="7">
                  <c:v>4779</c:v>
                </c:pt>
                <c:pt idx="8">
                  <c:v>5266</c:v>
                </c:pt>
                <c:pt idx="9">
                  <c:v>3314</c:v>
                </c:pt>
                <c:pt idx="10">
                  <c:v>3314</c:v>
                </c:pt>
                <c:pt idx="11">
                  <c:v>2916</c:v>
                </c:pt>
                <c:pt idx="12">
                  <c:v>1625</c:v>
                </c:pt>
                <c:pt idx="13">
                  <c:v>3493</c:v>
                </c:pt>
                <c:pt idx="14">
                  <c:v>2274</c:v>
                </c:pt>
                <c:pt idx="15">
                  <c:v>2340</c:v>
                </c:pt>
                <c:pt idx="16">
                  <c:v>2777</c:v>
                </c:pt>
                <c:pt idx="17">
                  <c:v>2104</c:v>
                </c:pt>
                <c:pt idx="18">
                  <c:v>2328</c:v>
                </c:pt>
                <c:pt idx="19">
                  <c:v>1715</c:v>
                </c:pt>
                <c:pt idx="20">
                  <c:v>2196</c:v>
                </c:pt>
                <c:pt idx="21">
                  <c:v>1863</c:v>
                </c:pt>
                <c:pt idx="22">
                  <c:v>2460</c:v>
                </c:pt>
                <c:pt idx="23">
                  <c:v>1625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788288"/>
        <c:axId val="348787728"/>
      </c:lineChart>
      <c:dateAx>
        <c:axId val="34878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8787168"/>
        <c:crosses val="autoZero"/>
        <c:auto val="1"/>
        <c:lblOffset val="100"/>
        <c:baseTimeUnit val="months"/>
      </c:dateAx>
      <c:valAx>
        <c:axId val="34878716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8786608"/>
        <c:crosses val="autoZero"/>
        <c:crossBetween val="between"/>
      </c:valAx>
      <c:valAx>
        <c:axId val="3487877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8788288"/>
        <c:crosses val="max"/>
        <c:crossBetween val="between"/>
      </c:valAx>
      <c:dateAx>
        <c:axId val="3487882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87877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Stormont Dundas'!$B$3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Stormont Dundas'!$A$4:$A$35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Stormont Dundas'!$B$4:$B$35</c:f>
              <c:numCache>
                <c:formatCode>_(* #,##0_);_(* \(#,##0\);_(* "-"??_);_(@_)</c:formatCode>
                <c:ptCount val="32"/>
                <c:pt idx="0">
                  <c:v>53629</c:v>
                </c:pt>
                <c:pt idx="1">
                  <c:v>48092</c:v>
                </c:pt>
                <c:pt idx="2">
                  <c:v>52879</c:v>
                </c:pt>
                <c:pt idx="3">
                  <c:v>58254</c:v>
                </c:pt>
                <c:pt idx="4">
                  <c:v>77051</c:v>
                </c:pt>
                <c:pt idx="5">
                  <c:v>78157</c:v>
                </c:pt>
                <c:pt idx="6">
                  <c:v>81425</c:v>
                </c:pt>
                <c:pt idx="7">
                  <c:v>80280</c:v>
                </c:pt>
                <c:pt idx="8">
                  <c:v>86538</c:v>
                </c:pt>
                <c:pt idx="9">
                  <c:v>75245</c:v>
                </c:pt>
                <c:pt idx="10">
                  <c:v>75245</c:v>
                </c:pt>
                <c:pt idx="11">
                  <c:v>73538</c:v>
                </c:pt>
                <c:pt idx="12">
                  <c:v>51820</c:v>
                </c:pt>
                <c:pt idx="13">
                  <c:v>32823</c:v>
                </c:pt>
                <c:pt idx="14">
                  <c:v>39003</c:v>
                </c:pt>
                <c:pt idx="15">
                  <c:v>43894</c:v>
                </c:pt>
                <c:pt idx="16">
                  <c:v>77159</c:v>
                </c:pt>
                <c:pt idx="17">
                  <c:v>72309</c:v>
                </c:pt>
                <c:pt idx="18">
                  <c:v>80710</c:v>
                </c:pt>
                <c:pt idx="19">
                  <c:v>76122</c:v>
                </c:pt>
                <c:pt idx="20">
                  <c:v>82458</c:v>
                </c:pt>
                <c:pt idx="21">
                  <c:v>72216</c:v>
                </c:pt>
                <c:pt idx="22">
                  <c:v>82689</c:v>
                </c:pt>
                <c:pt idx="23">
                  <c:v>55546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Stormont Dundas'!$E$3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 Stormont Dundas'!$A$4:$A$35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Stormont Dundas'!$E$4:$E$35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19248"/>
        <c:axId val="349019808"/>
      </c:lineChart>
      <c:lineChart>
        <c:grouping val="standard"/>
        <c:varyColors val="0"/>
        <c:ser>
          <c:idx val="1"/>
          <c:order val="1"/>
          <c:tx>
            <c:strRef>
              <c:f>' Stormont Dundas'!$C$3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 Stormont Dundas'!$A$4:$A$35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Stormont Dundas'!$C$4:$C$35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500</c:v>
                </c:pt>
                <c:pt idx="7">
                  <c:v>550</c:v>
                </c:pt>
                <c:pt idx="8">
                  <c:v>900</c:v>
                </c:pt>
                <c:pt idx="9">
                  <c:v>700</c:v>
                </c:pt>
                <c:pt idx="10">
                  <c:v>900</c:v>
                </c:pt>
                <c:pt idx="11">
                  <c:v>300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57</c:v>
                </c:pt>
                <c:pt idx="18">
                  <c:v>786</c:v>
                </c:pt>
                <c:pt idx="19">
                  <c:v>646</c:v>
                </c:pt>
                <c:pt idx="20">
                  <c:v>885</c:v>
                </c:pt>
                <c:pt idx="21">
                  <c:v>834</c:v>
                </c:pt>
                <c:pt idx="22">
                  <c:v>724</c:v>
                </c:pt>
                <c:pt idx="23">
                  <c:v>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Stormont Dundas'!$D$3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Stormont Dundas'!$A$4:$A$35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Stormont Dundas'!$D$4:$D$35</c:f>
              <c:numCache>
                <c:formatCode>_(* #,##0_);_(* \(#,##0\);_(* "-"??_);_(@_)</c:formatCode>
                <c:ptCount val="32"/>
                <c:pt idx="0">
                  <c:v>266</c:v>
                </c:pt>
                <c:pt idx="1">
                  <c:v>260</c:v>
                </c:pt>
                <c:pt idx="2">
                  <c:v>350</c:v>
                </c:pt>
                <c:pt idx="3">
                  <c:v>260</c:v>
                </c:pt>
                <c:pt idx="4">
                  <c:v>1413</c:v>
                </c:pt>
                <c:pt idx="5">
                  <c:v>2714</c:v>
                </c:pt>
                <c:pt idx="6">
                  <c:v>411</c:v>
                </c:pt>
                <c:pt idx="7">
                  <c:v>1477</c:v>
                </c:pt>
                <c:pt idx="8">
                  <c:v>1692</c:v>
                </c:pt>
                <c:pt idx="9">
                  <c:v>974</c:v>
                </c:pt>
                <c:pt idx="10">
                  <c:v>974</c:v>
                </c:pt>
                <c:pt idx="11">
                  <c:v>2953</c:v>
                </c:pt>
                <c:pt idx="12">
                  <c:v>1090</c:v>
                </c:pt>
                <c:pt idx="13">
                  <c:v>260</c:v>
                </c:pt>
                <c:pt idx="14">
                  <c:v>1093</c:v>
                </c:pt>
                <c:pt idx="15">
                  <c:v>1027</c:v>
                </c:pt>
                <c:pt idx="16">
                  <c:v>710</c:v>
                </c:pt>
                <c:pt idx="17">
                  <c:v>1057</c:v>
                </c:pt>
                <c:pt idx="18">
                  <c:v>411</c:v>
                </c:pt>
                <c:pt idx="19">
                  <c:v>1427</c:v>
                </c:pt>
                <c:pt idx="20">
                  <c:v>1685</c:v>
                </c:pt>
                <c:pt idx="21">
                  <c:v>975</c:v>
                </c:pt>
                <c:pt idx="22">
                  <c:v>974</c:v>
                </c:pt>
                <c:pt idx="23">
                  <c:v>945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 Stormont Dundas'!$F$3</c:f>
              <c:strCache>
                <c:ptCount val="1"/>
                <c:pt idx="0">
                  <c:v>Chilled Water (m3)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 Stormont Dundas'!$A$4:$A$35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Stormont Dundas'!$F$4:$F$35</c:f>
              <c:numCache>
                <c:formatCode>_(* #,##0_);_(* \(#,##0\);_(* "-"??_);_(@_)</c:formatCode>
                <c:ptCount val="32"/>
                <c:pt idx="0">
                  <c:v>1637</c:v>
                </c:pt>
                <c:pt idx="1">
                  <c:v>1895</c:v>
                </c:pt>
                <c:pt idx="2">
                  <c:v>322</c:v>
                </c:pt>
                <c:pt idx="3">
                  <c:v>1795</c:v>
                </c:pt>
                <c:pt idx="4">
                  <c:v>1667</c:v>
                </c:pt>
                <c:pt idx="5">
                  <c:v>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94</c:v>
                </c:pt>
                <c:pt idx="16">
                  <c:v>104</c:v>
                </c:pt>
                <c:pt idx="17">
                  <c:v>37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20928"/>
        <c:axId val="349020368"/>
      </c:lineChart>
      <c:dateAx>
        <c:axId val="34901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9019808"/>
        <c:crosses val="autoZero"/>
        <c:auto val="1"/>
        <c:lblOffset val="100"/>
        <c:baseTimeUnit val="months"/>
      </c:dateAx>
      <c:valAx>
        <c:axId val="34901980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019248"/>
        <c:crosses val="autoZero"/>
        <c:crossBetween val="between"/>
      </c:valAx>
      <c:valAx>
        <c:axId val="3490203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020928"/>
        <c:crosses val="max"/>
        <c:crossBetween val="between"/>
      </c:valAx>
      <c:dateAx>
        <c:axId val="349020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90203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9694154053399999"/>
          <c:y val="0.43677187300417303"/>
          <c:w val="9.4874467569515605E-2"/>
          <c:h val="0.1840833811680448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Leeds!$B$3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Leeds!$A$4:$A$35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Leeds!$B$4:$B$35</c:f>
              <c:numCache>
                <c:formatCode>_(* #,##0_);_(* \(#,##0\);_(* "-"??_);_(@_)</c:formatCode>
                <c:ptCount val="32"/>
                <c:pt idx="0">
                  <c:v>75596</c:v>
                </c:pt>
                <c:pt idx="1">
                  <c:v>95650</c:v>
                </c:pt>
                <c:pt idx="2">
                  <c:v>119447</c:v>
                </c:pt>
                <c:pt idx="3">
                  <c:v>105907</c:v>
                </c:pt>
                <c:pt idx="4">
                  <c:v>103039</c:v>
                </c:pt>
                <c:pt idx="5">
                  <c:v>100542</c:v>
                </c:pt>
                <c:pt idx="6">
                  <c:v>101342</c:v>
                </c:pt>
                <c:pt idx="7">
                  <c:v>99744</c:v>
                </c:pt>
                <c:pt idx="8">
                  <c:v>103944</c:v>
                </c:pt>
                <c:pt idx="9">
                  <c:v>93092</c:v>
                </c:pt>
                <c:pt idx="10">
                  <c:v>93092</c:v>
                </c:pt>
                <c:pt idx="11">
                  <c:v>90823</c:v>
                </c:pt>
                <c:pt idx="12">
                  <c:v>88184</c:v>
                </c:pt>
                <c:pt idx="13">
                  <c:v>88127</c:v>
                </c:pt>
                <c:pt idx="14">
                  <c:v>115623</c:v>
                </c:pt>
                <c:pt idx="15">
                  <c:v>112402</c:v>
                </c:pt>
                <c:pt idx="16">
                  <c:v>118383</c:v>
                </c:pt>
                <c:pt idx="17">
                  <c:v>107970</c:v>
                </c:pt>
                <c:pt idx="18">
                  <c:v>105137</c:v>
                </c:pt>
                <c:pt idx="19">
                  <c:v>100253</c:v>
                </c:pt>
                <c:pt idx="20">
                  <c:v>106192</c:v>
                </c:pt>
                <c:pt idx="21">
                  <c:v>97174</c:v>
                </c:pt>
                <c:pt idx="22">
                  <c:v>106696</c:v>
                </c:pt>
                <c:pt idx="23">
                  <c:v>74759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025408"/>
        <c:axId val="349025968"/>
      </c:lineChart>
      <c:lineChart>
        <c:grouping val="standard"/>
        <c:varyColors val="0"/>
        <c:ser>
          <c:idx val="1"/>
          <c:order val="1"/>
          <c:tx>
            <c:strRef>
              <c:f>Leeds!$C$3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Leeds!$A$4:$A$35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Leeds!$C$4:$C$35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2"/>
          <c:order val="2"/>
          <c:tx>
            <c:strRef>
              <c:f>Leeds!$D$3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Leeds!$A$4:$A$35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Leeds!$D$4:$D$35</c:f>
              <c:numCache>
                <c:formatCode>_(* #,##0_);_(* \(#,##0\);_(* "-"??_);_(@_)</c:formatCode>
                <c:ptCount val="32"/>
                <c:pt idx="0">
                  <c:v>1559</c:v>
                </c:pt>
                <c:pt idx="1">
                  <c:v>1823</c:v>
                </c:pt>
                <c:pt idx="2">
                  <c:v>1389</c:v>
                </c:pt>
                <c:pt idx="3">
                  <c:v>1308</c:v>
                </c:pt>
                <c:pt idx="4">
                  <c:v>2801</c:v>
                </c:pt>
                <c:pt idx="5">
                  <c:v>2729</c:v>
                </c:pt>
                <c:pt idx="6">
                  <c:v>2889</c:v>
                </c:pt>
                <c:pt idx="7">
                  <c:v>2463</c:v>
                </c:pt>
                <c:pt idx="8">
                  <c:v>2902</c:v>
                </c:pt>
                <c:pt idx="9">
                  <c:v>2458</c:v>
                </c:pt>
                <c:pt idx="10">
                  <c:v>2458</c:v>
                </c:pt>
                <c:pt idx="11">
                  <c:v>2546</c:v>
                </c:pt>
                <c:pt idx="12">
                  <c:v>1977</c:v>
                </c:pt>
                <c:pt idx="13">
                  <c:v>1823</c:v>
                </c:pt>
                <c:pt idx="14">
                  <c:v>1770</c:v>
                </c:pt>
                <c:pt idx="15">
                  <c:v>1308</c:v>
                </c:pt>
                <c:pt idx="16">
                  <c:v>2656</c:v>
                </c:pt>
                <c:pt idx="17">
                  <c:v>2729</c:v>
                </c:pt>
                <c:pt idx="18">
                  <c:v>2889</c:v>
                </c:pt>
                <c:pt idx="19">
                  <c:v>2359</c:v>
                </c:pt>
                <c:pt idx="20">
                  <c:v>2500</c:v>
                </c:pt>
                <c:pt idx="21">
                  <c:v>2458</c:v>
                </c:pt>
                <c:pt idx="22">
                  <c:v>2458</c:v>
                </c:pt>
                <c:pt idx="23">
                  <c:v>2123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Leeds!$E$3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Leeds!$A$4:$A$35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Leeds!$E$4:$E$35</c:f>
              <c:numCache>
                <c:formatCode>_(* #,##0_);_(* \(#,##0\);_(* "-"??_);_(@_)</c:formatCode>
                <c:ptCount val="32"/>
                <c:pt idx="0">
                  <c:v>1627</c:v>
                </c:pt>
                <c:pt idx="1">
                  <c:v>1779</c:v>
                </c:pt>
                <c:pt idx="2">
                  <c:v>1114</c:v>
                </c:pt>
                <c:pt idx="3">
                  <c:v>1626</c:v>
                </c:pt>
                <c:pt idx="4">
                  <c:v>1626</c:v>
                </c:pt>
                <c:pt idx="5">
                  <c:v>6848</c:v>
                </c:pt>
                <c:pt idx="6">
                  <c:v>19669</c:v>
                </c:pt>
                <c:pt idx="7">
                  <c:v>22302</c:v>
                </c:pt>
                <c:pt idx="8">
                  <c:v>26713</c:v>
                </c:pt>
                <c:pt idx="9">
                  <c:v>23898</c:v>
                </c:pt>
                <c:pt idx="10">
                  <c:v>17985</c:v>
                </c:pt>
                <c:pt idx="11">
                  <c:v>9888</c:v>
                </c:pt>
                <c:pt idx="12">
                  <c:v>1163</c:v>
                </c:pt>
                <c:pt idx="13">
                  <c:v>2002</c:v>
                </c:pt>
                <c:pt idx="14">
                  <c:v>1179</c:v>
                </c:pt>
                <c:pt idx="15">
                  <c:v>702</c:v>
                </c:pt>
                <c:pt idx="16">
                  <c:v>3366</c:v>
                </c:pt>
                <c:pt idx="17">
                  <c:v>3241</c:v>
                </c:pt>
                <c:pt idx="18">
                  <c:v>18242</c:v>
                </c:pt>
                <c:pt idx="19">
                  <c:v>25506</c:v>
                </c:pt>
                <c:pt idx="20">
                  <c:v>34297</c:v>
                </c:pt>
                <c:pt idx="21">
                  <c:v>27878</c:v>
                </c:pt>
                <c:pt idx="22">
                  <c:v>17985</c:v>
                </c:pt>
                <c:pt idx="23">
                  <c:v>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16368"/>
        <c:axId val="349026528"/>
      </c:lineChart>
      <c:dateAx>
        <c:axId val="3490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9025968"/>
        <c:crosses val="autoZero"/>
        <c:auto val="1"/>
        <c:lblOffset val="100"/>
        <c:baseTimeUnit val="months"/>
      </c:dateAx>
      <c:valAx>
        <c:axId val="34902596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025408"/>
        <c:crosses val="autoZero"/>
        <c:crossBetween val="between"/>
      </c:valAx>
      <c:valAx>
        <c:axId val="3490265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416368"/>
        <c:crosses val="max"/>
        <c:crossBetween val="between"/>
      </c:valAx>
      <c:dateAx>
        <c:axId val="3494163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90265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kWh</a:t>
            </a:r>
            <a:r>
              <a:rPr lang="en-US" baseline="0"/>
              <a:t> by Fiscal Year (Student Buildings)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656273722799514E-2"/>
          <c:y val="6.4221079469612405E-2"/>
          <c:w val="0.82046759498496524"/>
          <c:h val="0.8472434217428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GRAPHS_1!$V$37</c:f>
              <c:strCache>
                <c:ptCount val="1"/>
                <c:pt idx="0">
                  <c:v>13/14 Fiscal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GRAPHS_1!$U$38:$U$56</c:f>
              <c:strCache>
                <c:ptCount val="19"/>
                <c:pt idx="0">
                  <c:v>Tory</c:v>
                </c:pt>
                <c:pt idx="1">
                  <c:v>Macodrum</c:v>
                </c:pt>
                <c:pt idx="2">
                  <c:v>Paterson Hall</c:v>
                </c:pt>
                <c:pt idx="3">
                  <c:v>Southam Hall</c:v>
                </c:pt>
                <c:pt idx="4">
                  <c:v>Mackenzie</c:v>
                </c:pt>
                <c:pt idx="5">
                  <c:v>Steacie</c:v>
                </c:pt>
                <c:pt idx="6">
                  <c:v>Herzberg</c:v>
                </c:pt>
                <c:pt idx="7">
                  <c:v>Loeb  </c:v>
                </c:pt>
                <c:pt idx="8">
                  <c:v>Nesbitt</c:v>
                </c:pt>
                <c:pt idx="9">
                  <c:v>Dunton Tower</c:v>
                </c:pt>
                <c:pt idx="10">
                  <c:v>Architecture</c:v>
                </c:pt>
                <c:pt idx="11">
                  <c:v>St. Pats</c:v>
                </c:pt>
                <c:pt idx="12">
                  <c:v>Social Science</c:v>
                </c:pt>
                <c:pt idx="13">
                  <c:v>Life Science</c:v>
                </c:pt>
                <c:pt idx="14">
                  <c:v>Minto Case</c:v>
                </c:pt>
                <c:pt idx="15">
                  <c:v>Azrieli Theatre</c:v>
                </c:pt>
                <c:pt idx="16">
                  <c:v>Azrieli Pavilion</c:v>
                </c:pt>
                <c:pt idx="17">
                  <c:v>Canal</c:v>
                </c:pt>
                <c:pt idx="18">
                  <c:v>River</c:v>
                </c:pt>
              </c:strCache>
            </c:strRef>
          </c:cat>
          <c:val>
            <c:numRef>
              <c:f>GRAPHS_1!$V$38:$V$56</c:f>
              <c:numCache>
                <c:formatCode>_(* #,##0_);_(* \(#,##0\);_(* "-"??_);_(@_)</c:formatCode>
                <c:ptCount val="19"/>
                <c:pt idx="0">
                  <c:v>2849530</c:v>
                </c:pt>
                <c:pt idx="1">
                  <c:v>2773863</c:v>
                </c:pt>
                <c:pt idx="2">
                  <c:v>700451</c:v>
                </c:pt>
                <c:pt idx="3">
                  <c:v>1101646</c:v>
                </c:pt>
                <c:pt idx="4">
                  <c:v>3736409</c:v>
                </c:pt>
                <c:pt idx="5">
                  <c:v>3003183</c:v>
                </c:pt>
                <c:pt idx="6">
                  <c:v>2959729</c:v>
                </c:pt>
                <c:pt idx="7">
                  <c:v>2877097</c:v>
                </c:pt>
                <c:pt idx="8">
                  <c:v>721765</c:v>
                </c:pt>
                <c:pt idx="9">
                  <c:v>1982776</c:v>
                </c:pt>
                <c:pt idx="10">
                  <c:v>545311</c:v>
                </c:pt>
                <c:pt idx="11">
                  <c:v>1531845</c:v>
                </c:pt>
                <c:pt idx="12">
                  <c:v>145477</c:v>
                </c:pt>
                <c:pt idx="13">
                  <c:v>1144783</c:v>
                </c:pt>
                <c:pt idx="14">
                  <c:v>3631402</c:v>
                </c:pt>
                <c:pt idx="15">
                  <c:v>396858</c:v>
                </c:pt>
                <c:pt idx="16">
                  <c:v>841928</c:v>
                </c:pt>
                <c:pt idx="17">
                  <c:v>1767248</c:v>
                </c:pt>
                <c:pt idx="18">
                  <c:v>1900396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342907440"/>
        <c:axId val="342908000"/>
      </c:barChart>
      <c:lineChart>
        <c:grouping val="standard"/>
        <c:varyColors val="0"/>
        <c:ser>
          <c:idx val="1"/>
          <c:order val="1"/>
          <c:tx>
            <c:strRef>
              <c:f>GRAPHS_1!$W$37</c:f>
              <c:strCache>
                <c:ptCount val="1"/>
                <c:pt idx="0">
                  <c:v>14/15 Fiscal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GRAPHS_1!$U$38:$U$56</c:f>
              <c:strCache>
                <c:ptCount val="19"/>
                <c:pt idx="0">
                  <c:v>Tory</c:v>
                </c:pt>
                <c:pt idx="1">
                  <c:v>Macodrum</c:v>
                </c:pt>
                <c:pt idx="2">
                  <c:v>Paterson Hall</c:v>
                </c:pt>
                <c:pt idx="3">
                  <c:v>Southam Hall</c:v>
                </c:pt>
                <c:pt idx="4">
                  <c:v>Mackenzie</c:v>
                </c:pt>
                <c:pt idx="5">
                  <c:v>Steacie</c:v>
                </c:pt>
                <c:pt idx="6">
                  <c:v>Herzberg</c:v>
                </c:pt>
                <c:pt idx="7">
                  <c:v>Loeb  </c:v>
                </c:pt>
                <c:pt idx="8">
                  <c:v>Nesbitt</c:v>
                </c:pt>
                <c:pt idx="9">
                  <c:v>Dunton Tower</c:v>
                </c:pt>
                <c:pt idx="10">
                  <c:v>Architecture</c:v>
                </c:pt>
                <c:pt idx="11">
                  <c:v>St. Pats</c:v>
                </c:pt>
                <c:pt idx="12">
                  <c:v>Social Science</c:v>
                </c:pt>
                <c:pt idx="13">
                  <c:v>Life Science</c:v>
                </c:pt>
                <c:pt idx="14">
                  <c:v>Minto Case</c:v>
                </c:pt>
                <c:pt idx="15">
                  <c:v>Azrieli Theatre</c:v>
                </c:pt>
                <c:pt idx="16">
                  <c:v>Azrieli Pavilion</c:v>
                </c:pt>
                <c:pt idx="17">
                  <c:v>Canal</c:v>
                </c:pt>
                <c:pt idx="18">
                  <c:v>River</c:v>
                </c:pt>
              </c:strCache>
            </c:strRef>
          </c:cat>
          <c:val>
            <c:numRef>
              <c:f>GRAPHS_1!$W$38:$W$56</c:f>
              <c:numCache>
                <c:formatCode>_(* #,##0_);_(* \(#,##0\);_(* "-"??_);_(@_)</c:formatCode>
                <c:ptCount val="19"/>
                <c:pt idx="0">
                  <c:v>2672813</c:v>
                </c:pt>
                <c:pt idx="1">
                  <c:v>6351991</c:v>
                </c:pt>
                <c:pt idx="2">
                  <c:v>674035</c:v>
                </c:pt>
                <c:pt idx="3">
                  <c:v>1095429</c:v>
                </c:pt>
                <c:pt idx="4">
                  <c:v>3708478</c:v>
                </c:pt>
                <c:pt idx="5">
                  <c:v>2927947</c:v>
                </c:pt>
                <c:pt idx="6">
                  <c:v>3060232</c:v>
                </c:pt>
                <c:pt idx="7">
                  <c:v>3108351</c:v>
                </c:pt>
                <c:pt idx="8">
                  <c:v>701147</c:v>
                </c:pt>
                <c:pt idx="9">
                  <c:v>1878647</c:v>
                </c:pt>
                <c:pt idx="10">
                  <c:v>516072</c:v>
                </c:pt>
                <c:pt idx="11">
                  <c:v>1393480</c:v>
                </c:pt>
                <c:pt idx="12">
                  <c:v>137743</c:v>
                </c:pt>
                <c:pt idx="13">
                  <c:v>1127254</c:v>
                </c:pt>
                <c:pt idx="14">
                  <c:v>3501972</c:v>
                </c:pt>
                <c:pt idx="15">
                  <c:v>400096</c:v>
                </c:pt>
                <c:pt idx="16">
                  <c:v>858328</c:v>
                </c:pt>
                <c:pt idx="17">
                  <c:v>1836490</c:v>
                </c:pt>
                <c:pt idx="18">
                  <c:v>1902010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07440"/>
        <c:axId val="342908000"/>
      </c:lineChart>
      <c:catAx>
        <c:axId val="34290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Building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42908000"/>
        <c:crosses val="autoZero"/>
        <c:auto val="1"/>
        <c:lblAlgn val="ctr"/>
        <c:lblOffset val="100"/>
        <c:noMultiLvlLbl val="0"/>
      </c:catAx>
      <c:valAx>
        <c:axId val="3429080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2907440"/>
        <c:crosses val="autoZero"/>
        <c:crossBetween val="between"/>
      </c:valAx>
      <c:spPr>
        <a:pattFill prst="pct5">
          <a:fgClr>
            <a:srgbClr val="92D050"/>
          </a:fgClr>
          <a:bgClr>
            <a:schemeClr val="bg1"/>
          </a:bgClr>
        </a:patt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Prescott'!$B$3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Prescott'!$A$4:$A$35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Prescott'!$B$4:$B$35</c:f>
              <c:numCache>
                <c:formatCode>_(* #,##0_);_(* \(#,##0\);_(* "-"??_);_(@_)</c:formatCode>
                <c:ptCount val="32"/>
                <c:pt idx="0">
                  <c:v>73897</c:v>
                </c:pt>
                <c:pt idx="1">
                  <c:v>87737</c:v>
                </c:pt>
                <c:pt idx="2">
                  <c:v>116667</c:v>
                </c:pt>
                <c:pt idx="3">
                  <c:v>108429</c:v>
                </c:pt>
                <c:pt idx="4">
                  <c:v>102470</c:v>
                </c:pt>
                <c:pt idx="5">
                  <c:v>94890</c:v>
                </c:pt>
                <c:pt idx="6">
                  <c:v>93189</c:v>
                </c:pt>
                <c:pt idx="7">
                  <c:v>94800</c:v>
                </c:pt>
                <c:pt idx="8">
                  <c:v>100132</c:v>
                </c:pt>
                <c:pt idx="9">
                  <c:v>90327</c:v>
                </c:pt>
                <c:pt idx="10">
                  <c:v>90200</c:v>
                </c:pt>
                <c:pt idx="11">
                  <c:v>90905</c:v>
                </c:pt>
                <c:pt idx="12">
                  <c:v>77461</c:v>
                </c:pt>
                <c:pt idx="13">
                  <c:v>73554</c:v>
                </c:pt>
                <c:pt idx="14">
                  <c:v>105229</c:v>
                </c:pt>
                <c:pt idx="15">
                  <c:v>100333</c:v>
                </c:pt>
                <c:pt idx="16">
                  <c:v>105202</c:v>
                </c:pt>
                <c:pt idx="17">
                  <c:v>86433</c:v>
                </c:pt>
                <c:pt idx="18">
                  <c:v>88646</c:v>
                </c:pt>
                <c:pt idx="19">
                  <c:v>87410</c:v>
                </c:pt>
                <c:pt idx="20">
                  <c:v>93305</c:v>
                </c:pt>
                <c:pt idx="21">
                  <c:v>84706</c:v>
                </c:pt>
                <c:pt idx="22">
                  <c:v>94425</c:v>
                </c:pt>
                <c:pt idx="23">
                  <c:v>64371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20848"/>
        <c:axId val="349421408"/>
      </c:lineChart>
      <c:lineChart>
        <c:grouping val="standard"/>
        <c:varyColors val="0"/>
        <c:ser>
          <c:idx val="1"/>
          <c:order val="1"/>
          <c:tx>
            <c:strRef>
              <c:f>' Prescott'!$C$3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 Prescott'!$A$4:$A$35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Prescott'!$C$4:$C$35</c:f>
              <c:numCache>
                <c:formatCode>_(* #,##0_);_(* \(#,##0\);_(* "-"??_);_(@_)</c:formatCode>
                <c:ptCount val="3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23</c:v>
                </c:pt>
                <c:pt idx="5">
                  <c:v>149</c:v>
                </c:pt>
                <c:pt idx="6">
                  <c:v>489</c:v>
                </c:pt>
                <c:pt idx="7">
                  <c:v>667</c:v>
                </c:pt>
                <c:pt idx="8">
                  <c:v>869</c:v>
                </c:pt>
                <c:pt idx="9">
                  <c:v>757</c:v>
                </c:pt>
                <c:pt idx="10">
                  <c:v>750</c:v>
                </c:pt>
                <c:pt idx="11">
                  <c:v>308</c:v>
                </c:pt>
                <c:pt idx="12">
                  <c:v>47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22</c:v>
                </c:pt>
                <c:pt idx="17">
                  <c:v>248</c:v>
                </c:pt>
                <c:pt idx="18">
                  <c:v>441</c:v>
                </c:pt>
                <c:pt idx="19">
                  <c:v>653</c:v>
                </c:pt>
                <c:pt idx="20">
                  <c:v>931</c:v>
                </c:pt>
                <c:pt idx="21">
                  <c:v>887</c:v>
                </c:pt>
                <c:pt idx="22">
                  <c:v>653</c:v>
                </c:pt>
                <c:pt idx="23">
                  <c:v>224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Prescott'!$D$3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Prescott'!$A$4:$A$35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Prescott'!$D$4:$D$35</c:f>
              <c:numCache>
                <c:formatCode>_(* #,##0_);_(* \(#,##0\);_(* "-"??_);_(@_)</c:formatCode>
                <c:ptCount val="32"/>
                <c:pt idx="0">
                  <c:v>226</c:v>
                </c:pt>
                <c:pt idx="1">
                  <c:v>173</c:v>
                </c:pt>
                <c:pt idx="2">
                  <c:v>322</c:v>
                </c:pt>
                <c:pt idx="3">
                  <c:v>148</c:v>
                </c:pt>
                <c:pt idx="4">
                  <c:v>1667</c:v>
                </c:pt>
                <c:pt idx="5">
                  <c:v>1435</c:v>
                </c:pt>
                <c:pt idx="6">
                  <c:v>1791</c:v>
                </c:pt>
                <c:pt idx="7">
                  <c:v>1449</c:v>
                </c:pt>
                <c:pt idx="8">
                  <c:v>1896</c:v>
                </c:pt>
                <c:pt idx="9">
                  <c:v>1722</c:v>
                </c:pt>
                <c:pt idx="10">
                  <c:v>1700</c:v>
                </c:pt>
                <c:pt idx="11">
                  <c:v>1830</c:v>
                </c:pt>
                <c:pt idx="12">
                  <c:v>262</c:v>
                </c:pt>
                <c:pt idx="13">
                  <c:v>241</c:v>
                </c:pt>
                <c:pt idx="14">
                  <c:v>367</c:v>
                </c:pt>
                <c:pt idx="15">
                  <c:v>344</c:v>
                </c:pt>
                <c:pt idx="16">
                  <c:v>1766</c:v>
                </c:pt>
                <c:pt idx="17">
                  <c:v>1445</c:v>
                </c:pt>
                <c:pt idx="18">
                  <c:v>1778</c:v>
                </c:pt>
                <c:pt idx="19">
                  <c:v>1247</c:v>
                </c:pt>
                <c:pt idx="20">
                  <c:v>1780</c:v>
                </c:pt>
                <c:pt idx="21">
                  <c:v>1503</c:v>
                </c:pt>
                <c:pt idx="22">
                  <c:v>2045</c:v>
                </c:pt>
                <c:pt idx="23">
                  <c:v>1306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Prescott'!$E$3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 Prescott'!$A$4:$A$35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Prescott'!$E$4:$E$35</c:f>
              <c:numCache>
                <c:formatCode>_(* #,##0_);_(* \(#,##0\);_(* "-"??_);_(@_)</c:formatCode>
                <c:ptCount val="32"/>
                <c:pt idx="0">
                  <c:v>31</c:v>
                </c:pt>
                <c:pt idx="1">
                  <c:v>0</c:v>
                </c:pt>
                <c:pt idx="2">
                  <c:v>89</c:v>
                </c:pt>
                <c:pt idx="3">
                  <c:v>231</c:v>
                </c:pt>
                <c:pt idx="4">
                  <c:v>231</c:v>
                </c:pt>
                <c:pt idx="5">
                  <c:v>419</c:v>
                </c:pt>
                <c:pt idx="6">
                  <c:v>474</c:v>
                </c:pt>
                <c:pt idx="7">
                  <c:v>325</c:v>
                </c:pt>
                <c:pt idx="8">
                  <c:v>434</c:v>
                </c:pt>
                <c:pt idx="9">
                  <c:v>354</c:v>
                </c:pt>
                <c:pt idx="10">
                  <c:v>485</c:v>
                </c:pt>
                <c:pt idx="11">
                  <c:v>317</c:v>
                </c:pt>
                <c:pt idx="12">
                  <c:v>1</c:v>
                </c:pt>
                <c:pt idx="13">
                  <c:v>26</c:v>
                </c:pt>
                <c:pt idx="14">
                  <c:v>94</c:v>
                </c:pt>
                <c:pt idx="15">
                  <c:v>11</c:v>
                </c:pt>
                <c:pt idx="16">
                  <c:v>454</c:v>
                </c:pt>
                <c:pt idx="17">
                  <c:v>405</c:v>
                </c:pt>
                <c:pt idx="18">
                  <c:v>445</c:v>
                </c:pt>
                <c:pt idx="19">
                  <c:v>320</c:v>
                </c:pt>
                <c:pt idx="20">
                  <c:v>331</c:v>
                </c:pt>
                <c:pt idx="21">
                  <c:v>388</c:v>
                </c:pt>
                <c:pt idx="22">
                  <c:v>485</c:v>
                </c:pt>
                <c:pt idx="23">
                  <c:v>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422528"/>
        <c:axId val="349421968"/>
      </c:lineChart>
      <c:dateAx>
        <c:axId val="34942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9421408"/>
        <c:crosses val="autoZero"/>
        <c:auto val="1"/>
        <c:lblOffset val="100"/>
        <c:baseTimeUnit val="months"/>
      </c:dateAx>
      <c:valAx>
        <c:axId val="34942140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420848"/>
        <c:crosses val="autoZero"/>
        <c:crossBetween val="between"/>
      </c:valAx>
      <c:valAx>
        <c:axId val="3494219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422528"/>
        <c:crosses val="max"/>
        <c:crossBetween val="between"/>
      </c:valAx>
      <c:dateAx>
        <c:axId val="349422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94219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Frontenac!$B$3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Frontenac!$A$4:$A$35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Frontenac!$B$4:$B$35</c:f>
              <c:numCache>
                <c:formatCode>_(* #,##0_);_(* \(#,##0\);_(* "-"??_);_(@_)</c:formatCode>
                <c:ptCount val="32"/>
                <c:pt idx="0">
                  <c:v>39170</c:v>
                </c:pt>
                <c:pt idx="1">
                  <c:v>47145</c:v>
                </c:pt>
                <c:pt idx="2">
                  <c:v>63861</c:v>
                </c:pt>
                <c:pt idx="3">
                  <c:v>60738</c:v>
                </c:pt>
                <c:pt idx="4">
                  <c:v>59170</c:v>
                </c:pt>
                <c:pt idx="5">
                  <c:v>55065</c:v>
                </c:pt>
                <c:pt idx="6">
                  <c:v>52205</c:v>
                </c:pt>
                <c:pt idx="7">
                  <c:v>49328</c:v>
                </c:pt>
                <c:pt idx="8">
                  <c:v>54262</c:v>
                </c:pt>
                <c:pt idx="9">
                  <c:v>50335</c:v>
                </c:pt>
                <c:pt idx="10">
                  <c:v>50300</c:v>
                </c:pt>
                <c:pt idx="11">
                  <c:v>50230</c:v>
                </c:pt>
                <c:pt idx="12">
                  <c:v>48489</c:v>
                </c:pt>
                <c:pt idx="13">
                  <c:v>47145</c:v>
                </c:pt>
                <c:pt idx="14">
                  <c:v>62034</c:v>
                </c:pt>
                <c:pt idx="15">
                  <c:v>59995</c:v>
                </c:pt>
                <c:pt idx="16">
                  <c:v>62770</c:v>
                </c:pt>
                <c:pt idx="17">
                  <c:v>54635</c:v>
                </c:pt>
                <c:pt idx="18">
                  <c:v>57470</c:v>
                </c:pt>
                <c:pt idx="19">
                  <c:v>56276</c:v>
                </c:pt>
                <c:pt idx="20">
                  <c:v>57981</c:v>
                </c:pt>
                <c:pt idx="21">
                  <c:v>50841</c:v>
                </c:pt>
                <c:pt idx="22">
                  <c:v>57719</c:v>
                </c:pt>
                <c:pt idx="23">
                  <c:v>40878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14096"/>
        <c:axId val="349714656"/>
      </c:lineChart>
      <c:lineChart>
        <c:grouping val="standard"/>
        <c:varyColors val="0"/>
        <c:ser>
          <c:idx val="1"/>
          <c:order val="1"/>
          <c:tx>
            <c:strRef>
              <c:f>Frontenac!$C$3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Frontenac!$A$4:$A$35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Frontenac!$C$4:$C$35</c:f>
              <c:numCache>
                <c:formatCode>_(* #,##0_);_(* \(#,##0\);_(* "-"??_);_(@_)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12</c:v>
                </c:pt>
                <c:pt idx="5">
                  <c:v>56</c:v>
                </c:pt>
                <c:pt idx="6">
                  <c:v>277</c:v>
                </c:pt>
                <c:pt idx="7">
                  <c:v>487</c:v>
                </c:pt>
                <c:pt idx="8">
                  <c:v>715</c:v>
                </c:pt>
                <c:pt idx="9">
                  <c:v>592</c:v>
                </c:pt>
                <c:pt idx="10">
                  <c:v>600</c:v>
                </c:pt>
                <c:pt idx="11">
                  <c:v>281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18</c:v>
                </c:pt>
                <c:pt idx="18">
                  <c:v>204</c:v>
                </c:pt>
                <c:pt idx="19">
                  <c:v>277</c:v>
                </c:pt>
                <c:pt idx="20">
                  <c:v>687</c:v>
                </c:pt>
                <c:pt idx="21">
                  <c:v>660</c:v>
                </c:pt>
                <c:pt idx="22">
                  <c:v>233</c:v>
                </c:pt>
                <c:pt idx="23">
                  <c:v>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Frontenac!$D$3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Frontenac!$A$4:$A$35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Frontenac!$D$4:$D$35</c:f>
              <c:numCache>
                <c:formatCode>_(* #,##0_);_(* \(#,##0\);_(* "-"??_);_(@_)</c:formatCode>
                <c:ptCount val="32"/>
                <c:pt idx="0">
                  <c:v>101</c:v>
                </c:pt>
                <c:pt idx="1">
                  <c:v>49</c:v>
                </c:pt>
                <c:pt idx="2">
                  <c:v>75</c:v>
                </c:pt>
                <c:pt idx="3">
                  <c:v>56</c:v>
                </c:pt>
                <c:pt idx="4">
                  <c:v>850</c:v>
                </c:pt>
                <c:pt idx="5">
                  <c:v>774</c:v>
                </c:pt>
                <c:pt idx="6">
                  <c:v>1210</c:v>
                </c:pt>
                <c:pt idx="7">
                  <c:v>496</c:v>
                </c:pt>
                <c:pt idx="8">
                  <c:v>735</c:v>
                </c:pt>
                <c:pt idx="9">
                  <c:v>657</c:v>
                </c:pt>
                <c:pt idx="10">
                  <c:v>650</c:v>
                </c:pt>
                <c:pt idx="11">
                  <c:v>735</c:v>
                </c:pt>
                <c:pt idx="12">
                  <c:v>114</c:v>
                </c:pt>
                <c:pt idx="13">
                  <c:v>296</c:v>
                </c:pt>
                <c:pt idx="14">
                  <c:v>70</c:v>
                </c:pt>
                <c:pt idx="15">
                  <c:v>193</c:v>
                </c:pt>
                <c:pt idx="16">
                  <c:v>1433</c:v>
                </c:pt>
                <c:pt idx="17">
                  <c:v>923</c:v>
                </c:pt>
                <c:pt idx="18">
                  <c:v>780</c:v>
                </c:pt>
                <c:pt idx="19">
                  <c:v>536</c:v>
                </c:pt>
                <c:pt idx="20">
                  <c:v>750</c:v>
                </c:pt>
                <c:pt idx="21">
                  <c:v>651</c:v>
                </c:pt>
                <c:pt idx="22">
                  <c:v>831</c:v>
                </c:pt>
                <c:pt idx="23">
                  <c:v>516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Frontenac!$E$3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Frontenac!$A$4:$A$35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Frontenac!$E$4:$E$35</c:f>
              <c:numCache>
                <c:formatCode>_(* #,##0_);_(* \(#,##0\);_(* "-"??_);_(@_)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11</c:v>
                </c:pt>
                <c:pt idx="3">
                  <c:v>101</c:v>
                </c:pt>
                <c:pt idx="4">
                  <c:v>101</c:v>
                </c:pt>
                <c:pt idx="5">
                  <c:v>210</c:v>
                </c:pt>
                <c:pt idx="6">
                  <c:v>175</c:v>
                </c:pt>
                <c:pt idx="7">
                  <c:v>63</c:v>
                </c:pt>
                <c:pt idx="8">
                  <c:v>121</c:v>
                </c:pt>
                <c:pt idx="9">
                  <c:v>184</c:v>
                </c:pt>
                <c:pt idx="10">
                  <c:v>59</c:v>
                </c:pt>
                <c:pt idx="11">
                  <c:v>142</c:v>
                </c:pt>
                <c:pt idx="12">
                  <c:v>14</c:v>
                </c:pt>
                <c:pt idx="13">
                  <c:v>85</c:v>
                </c:pt>
                <c:pt idx="14">
                  <c:v>41</c:v>
                </c:pt>
                <c:pt idx="15">
                  <c:v>38</c:v>
                </c:pt>
                <c:pt idx="16">
                  <c:v>222</c:v>
                </c:pt>
                <c:pt idx="17">
                  <c:v>197</c:v>
                </c:pt>
                <c:pt idx="18">
                  <c:v>172</c:v>
                </c:pt>
                <c:pt idx="19">
                  <c:v>176</c:v>
                </c:pt>
                <c:pt idx="20">
                  <c:v>175</c:v>
                </c:pt>
                <c:pt idx="21">
                  <c:v>109</c:v>
                </c:pt>
                <c:pt idx="22">
                  <c:v>59</c:v>
                </c:pt>
                <c:pt idx="23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15776"/>
        <c:axId val="349715216"/>
      </c:lineChart>
      <c:dateAx>
        <c:axId val="34971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49714656"/>
        <c:crosses val="autoZero"/>
        <c:auto val="1"/>
        <c:lblOffset val="100"/>
        <c:baseTimeUnit val="months"/>
      </c:dateAx>
      <c:valAx>
        <c:axId val="34971465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714096"/>
        <c:crosses val="autoZero"/>
        <c:crossBetween val="between"/>
      </c:valAx>
      <c:valAx>
        <c:axId val="3497152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9715776"/>
        <c:crosses val="max"/>
        <c:crossBetween val="between"/>
      </c:valAx>
      <c:dateAx>
        <c:axId val="3497157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971521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'Lennox Addington'!$B$3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'Lennox Addington'!$A$4:$A$35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'Lennox Addington'!$B$4:$B$35</c:f>
              <c:numCache>
                <c:formatCode>_(* #,##0_);_(* \(#,##0\);_(* "-"??_);_(@_)</c:formatCode>
                <c:ptCount val="32"/>
                <c:pt idx="0">
                  <c:v>62738</c:v>
                </c:pt>
                <c:pt idx="1">
                  <c:v>79062</c:v>
                </c:pt>
                <c:pt idx="2">
                  <c:v>92032</c:v>
                </c:pt>
                <c:pt idx="3">
                  <c:v>90917</c:v>
                </c:pt>
                <c:pt idx="4">
                  <c:v>120985</c:v>
                </c:pt>
                <c:pt idx="5">
                  <c:v>96061</c:v>
                </c:pt>
                <c:pt idx="6">
                  <c:v>90426</c:v>
                </c:pt>
                <c:pt idx="7">
                  <c:v>84375</c:v>
                </c:pt>
                <c:pt idx="8">
                  <c:v>85854</c:v>
                </c:pt>
                <c:pt idx="9">
                  <c:v>78292</c:v>
                </c:pt>
                <c:pt idx="10">
                  <c:v>78292</c:v>
                </c:pt>
                <c:pt idx="11">
                  <c:v>74110</c:v>
                </c:pt>
                <c:pt idx="12">
                  <c:v>56860</c:v>
                </c:pt>
                <c:pt idx="13">
                  <c:v>63726</c:v>
                </c:pt>
                <c:pt idx="14">
                  <c:v>81313</c:v>
                </c:pt>
                <c:pt idx="15">
                  <c:v>95056</c:v>
                </c:pt>
                <c:pt idx="16">
                  <c:v>124098</c:v>
                </c:pt>
                <c:pt idx="17">
                  <c:v>95682</c:v>
                </c:pt>
                <c:pt idx="18">
                  <c:v>86006</c:v>
                </c:pt>
                <c:pt idx="19">
                  <c:v>80470</c:v>
                </c:pt>
                <c:pt idx="20">
                  <c:v>88856</c:v>
                </c:pt>
                <c:pt idx="21">
                  <c:v>79303</c:v>
                </c:pt>
                <c:pt idx="22">
                  <c:v>89761</c:v>
                </c:pt>
                <c:pt idx="23">
                  <c:v>63298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2368"/>
        <c:axId val="350692928"/>
      </c:lineChart>
      <c:lineChart>
        <c:grouping val="standard"/>
        <c:varyColors val="0"/>
        <c:ser>
          <c:idx val="1"/>
          <c:order val="1"/>
          <c:tx>
            <c:strRef>
              <c:f>'Lennox Addington'!$C$3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'Lennox Addington'!$A$4:$A$35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'Lennox Addington'!$C$4:$C$35</c:f>
              <c:numCache>
                <c:formatCode>_(* #,##0_);_(* \(#,##0\);_(* "-"??_);_(@_)</c:formatCode>
                <c:ptCount val="32"/>
                <c:pt idx="0">
                  <c:v>500</c:v>
                </c:pt>
                <c:pt idx="1">
                  <c:v>200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781</c:v>
                </c:pt>
                <c:pt idx="6">
                  <c:v>828</c:v>
                </c:pt>
                <c:pt idx="7">
                  <c:v>1038</c:v>
                </c:pt>
                <c:pt idx="8">
                  <c:v>1128</c:v>
                </c:pt>
                <c:pt idx="9">
                  <c:v>927</c:v>
                </c:pt>
                <c:pt idx="10">
                  <c:v>927</c:v>
                </c:pt>
                <c:pt idx="11">
                  <c:v>480</c:v>
                </c:pt>
                <c:pt idx="12">
                  <c:v>1944</c:v>
                </c:pt>
                <c:pt idx="13">
                  <c:v>1619</c:v>
                </c:pt>
                <c:pt idx="14">
                  <c:v>2544</c:v>
                </c:pt>
                <c:pt idx="15">
                  <c:v>2404</c:v>
                </c:pt>
                <c:pt idx="16">
                  <c:v>675</c:v>
                </c:pt>
                <c:pt idx="17">
                  <c:v>176</c:v>
                </c:pt>
                <c:pt idx="18">
                  <c:v>639</c:v>
                </c:pt>
                <c:pt idx="19">
                  <c:v>1005</c:v>
                </c:pt>
                <c:pt idx="20">
                  <c:v>1352</c:v>
                </c:pt>
                <c:pt idx="21">
                  <c:v>1391</c:v>
                </c:pt>
                <c:pt idx="22">
                  <c:v>1055</c:v>
                </c:pt>
                <c:pt idx="23">
                  <c:v>396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'Lennox Addington'!$D$3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'Lennox Addington'!$A$4:$A$35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'Lennox Addington'!$D$4:$D$35</c:f>
              <c:numCache>
                <c:formatCode>_(* #,##0_);_(* \(#,##0\);_(* "-"??_);_(@_)</c:formatCode>
                <c:ptCount val="32"/>
                <c:pt idx="0">
                  <c:v>393</c:v>
                </c:pt>
                <c:pt idx="1">
                  <c:v>135</c:v>
                </c:pt>
                <c:pt idx="2">
                  <c:v>42</c:v>
                </c:pt>
                <c:pt idx="3">
                  <c:v>99</c:v>
                </c:pt>
                <c:pt idx="4">
                  <c:v>2173</c:v>
                </c:pt>
                <c:pt idx="5">
                  <c:v>1923</c:v>
                </c:pt>
                <c:pt idx="6">
                  <c:v>2047</c:v>
                </c:pt>
                <c:pt idx="7">
                  <c:v>1820</c:v>
                </c:pt>
                <c:pt idx="8">
                  <c:v>1929</c:v>
                </c:pt>
                <c:pt idx="9">
                  <c:v>1740</c:v>
                </c:pt>
                <c:pt idx="10">
                  <c:v>1740</c:v>
                </c:pt>
                <c:pt idx="11">
                  <c:v>1713</c:v>
                </c:pt>
                <c:pt idx="12">
                  <c:v>188</c:v>
                </c:pt>
                <c:pt idx="13">
                  <c:v>116</c:v>
                </c:pt>
                <c:pt idx="14">
                  <c:v>67</c:v>
                </c:pt>
                <c:pt idx="15">
                  <c:v>220</c:v>
                </c:pt>
                <c:pt idx="16">
                  <c:v>2385</c:v>
                </c:pt>
                <c:pt idx="17">
                  <c:v>1814</c:v>
                </c:pt>
                <c:pt idx="18">
                  <c:v>2067</c:v>
                </c:pt>
                <c:pt idx="19">
                  <c:v>1466</c:v>
                </c:pt>
                <c:pt idx="20">
                  <c:v>1967</c:v>
                </c:pt>
                <c:pt idx="21">
                  <c:v>1735</c:v>
                </c:pt>
                <c:pt idx="22">
                  <c:v>2296</c:v>
                </c:pt>
                <c:pt idx="23">
                  <c:v>1475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'Lennox Addington'!$E$3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'Lennox Addington'!$A$4:$A$35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'Lennox Addington'!$E$4:$E$35</c:f>
              <c:numCache>
                <c:formatCode>_(* #,##0_);_(* \(#,##0\);_(* "-"??_);_(@_)</c:formatCode>
                <c:ptCount val="32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363</c:v>
                </c:pt>
                <c:pt idx="4">
                  <c:v>363</c:v>
                </c:pt>
                <c:pt idx="5">
                  <c:v>674</c:v>
                </c:pt>
                <c:pt idx="6">
                  <c:v>767</c:v>
                </c:pt>
                <c:pt idx="7">
                  <c:v>455</c:v>
                </c:pt>
                <c:pt idx="8">
                  <c:v>593</c:v>
                </c:pt>
                <c:pt idx="9">
                  <c:v>613</c:v>
                </c:pt>
                <c:pt idx="10">
                  <c:v>651</c:v>
                </c:pt>
                <c:pt idx="11">
                  <c:v>524</c:v>
                </c:pt>
                <c:pt idx="12">
                  <c:v>3</c:v>
                </c:pt>
                <c:pt idx="13">
                  <c:v>8</c:v>
                </c:pt>
                <c:pt idx="14">
                  <c:v>9</c:v>
                </c:pt>
                <c:pt idx="15">
                  <c:v>2</c:v>
                </c:pt>
                <c:pt idx="16">
                  <c:v>649</c:v>
                </c:pt>
                <c:pt idx="17">
                  <c:v>633</c:v>
                </c:pt>
                <c:pt idx="18">
                  <c:v>582</c:v>
                </c:pt>
                <c:pt idx="19">
                  <c:v>556</c:v>
                </c:pt>
                <c:pt idx="20">
                  <c:v>573</c:v>
                </c:pt>
                <c:pt idx="21">
                  <c:v>561</c:v>
                </c:pt>
                <c:pt idx="22">
                  <c:v>651</c:v>
                </c:pt>
                <c:pt idx="23">
                  <c:v>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4048"/>
        <c:axId val="350693488"/>
      </c:lineChart>
      <c:dateAx>
        <c:axId val="35069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692928"/>
        <c:crosses val="autoZero"/>
        <c:auto val="1"/>
        <c:lblOffset val="100"/>
        <c:baseTimeUnit val="months"/>
      </c:dateAx>
      <c:valAx>
        <c:axId val="35069292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692368"/>
        <c:crosses val="autoZero"/>
        <c:crossBetween val="between"/>
      </c:valAx>
      <c:valAx>
        <c:axId val="3506934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694048"/>
        <c:crosses val="max"/>
        <c:crossBetween val="between"/>
      </c:valAx>
      <c:dateAx>
        <c:axId val="3506940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069348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Gymnasium!$B$3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Gymnasium!$A$4:$A$35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Gymnasium!$B$4:$B$35</c:f>
              <c:numCache>
                <c:formatCode>_(* #,##0_);_(* \(#,##0\);_(* "-"??_);_(@_)</c:formatCode>
                <c:ptCount val="32"/>
                <c:pt idx="0">
                  <c:v>16588</c:v>
                </c:pt>
                <c:pt idx="1">
                  <c:v>16844</c:v>
                </c:pt>
                <c:pt idx="2">
                  <c:v>19117</c:v>
                </c:pt>
                <c:pt idx="3">
                  <c:v>17096</c:v>
                </c:pt>
                <c:pt idx="4">
                  <c:v>14932</c:v>
                </c:pt>
                <c:pt idx="5">
                  <c:v>18140</c:v>
                </c:pt>
                <c:pt idx="6">
                  <c:v>18727</c:v>
                </c:pt>
                <c:pt idx="7">
                  <c:v>18946</c:v>
                </c:pt>
                <c:pt idx="8">
                  <c:v>18560</c:v>
                </c:pt>
                <c:pt idx="9">
                  <c:v>15744</c:v>
                </c:pt>
                <c:pt idx="10">
                  <c:v>16400</c:v>
                </c:pt>
                <c:pt idx="11">
                  <c:v>12916</c:v>
                </c:pt>
                <c:pt idx="12">
                  <c:v>12999</c:v>
                </c:pt>
                <c:pt idx="13">
                  <c:v>11531</c:v>
                </c:pt>
                <c:pt idx="14">
                  <c:v>16185</c:v>
                </c:pt>
                <c:pt idx="15">
                  <c:v>16949</c:v>
                </c:pt>
                <c:pt idx="16">
                  <c:v>16068</c:v>
                </c:pt>
                <c:pt idx="17">
                  <c:v>16218</c:v>
                </c:pt>
                <c:pt idx="18">
                  <c:v>16091</c:v>
                </c:pt>
                <c:pt idx="19">
                  <c:v>14821</c:v>
                </c:pt>
                <c:pt idx="20">
                  <c:v>15642</c:v>
                </c:pt>
                <c:pt idx="21">
                  <c:v>14226</c:v>
                </c:pt>
                <c:pt idx="22">
                  <c:v>15228</c:v>
                </c:pt>
                <c:pt idx="23">
                  <c:v>10070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8528"/>
        <c:axId val="350298016"/>
      </c:lineChart>
      <c:lineChart>
        <c:grouping val="standard"/>
        <c:varyColors val="0"/>
        <c:ser>
          <c:idx val="1"/>
          <c:order val="1"/>
          <c:tx>
            <c:strRef>
              <c:f>Gymnasium!$C$3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Gymnasium!$A$4:$A$35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Gymnasium!$C$4:$C$35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2"/>
          <c:order val="2"/>
          <c:tx>
            <c:strRef>
              <c:f>Gymnasium!$D$3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Gymnasium!$A$4:$A$35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Gymnasium!$D$4:$D$35</c:f>
              <c:numCache>
                <c:formatCode>_(* #,##0_);_(* \(#,##0\);_(* "-"??_);_(@_)</c:formatCode>
                <c:ptCount val="32"/>
                <c:pt idx="0">
                  <c:v>189</c:v>
                </c:pt>
                <c:pt idx="1">
                  <c:v>211</c:v>
                </c:pt>
                <c:pt idx="2">
                  <c:v>567</c:v>
                </c:pt>
                <c:pt idx="3">
                  <c:v>333</c:v>
                </c:pt>
                <c:pt idx="4">
                  <c:v>252</c:v>
                </c:pt>
                <c:pt idx="5">
                  <c:v>181</c:v>
                </c:pt>
                <c:pt idx="6">
                  <c:v>181</c:v>
                </c:pt>
                <c:pt idx="7">
                  <c:v>142</c:v>
                </c:pt>
                <c:pt idx="8">
                  <c:v>178</c:v>
                </c:pt>
                <c:pt idx="9">
                  <c:v>157</c:v>
                </c:pt>
                <c:pt idx="10">
                  <c:v>174</c:v>
                </c:pt>
                <c:pt idx="11">
                  <c:v>164</c:v>
                </c:pt>
                <c:pt idx="12">
                  <c:v>161</c:v>
                </c:pt>
                <c:pt idx="13">
                  <c:v>139</c:v>
                </c:pt>
                <c:pt idx="14">
                  <c:v>534</c:v>
                </c:pt>
                <c:pt idx="15">
                  <c:v>418</c:v>
                </c:pt>
                <c:pt idx="16">
                  <c:v>298</c:v>
                </c:pt>
                <c:pt idx="17">
                  <c:v>218</c:v>
                </c:pt>
                <c:pt idx="18">
                  <c:v>160</c:v>
                </c:pt>
                <c:pt idx="19">
                  <c:v>125</c:v>
                </c:pt>
                <c:pt idx="20">
                  <c:v>113</c:v>
                </c:pt>
                <c:pt idx="21">
                  <c:v>107</c:v>
                </c:pt>
                <c:pt idx="22">
                  <c:v>119</c:v>
                </c:pt>
                <c:pt idx="23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Gymnasium!$E$3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Gymnasium!$A$4:$A$35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Gymnasium!$E$4:$E$35</c:f>
              <c:numCache>
                <c:formatCode>_(* #,##0_);_(* \(#,##0\);_(* "-"??_);_(@_)</c:formatCode>
                <c:ptCount val="32"/>
                <c:pt idx="0">
                  <c:v>2825</c:v>
                </c:pt>
                <c:pt idx="1">
                  <c:v>2695</c:v>
                </c:pt>
                <c:pt idx="2">
                  <c:v>2535</c:v>
                </c:pt>
                <c:pt idx="3">
                  <c:v>2993</c:v>
                </c:pt>
                <c:pt idx="4">
                  <c:v>2993</c:v>
                </c:pt>
                <c:pt idx="5">
                  <c:v>3770</c:v>
                </c:pt>
                <c:pt idx="6">
                  <c:v>5579</c:v>
                </c:pt>
                <c:pt idx="7">
                  <c:v>6377</c:v>
                </c:pt>
                <c:pt idx="8">
                  <c:v>8455</c:v>
                </c:pt>
                <c:pt idx="9">
                  <c:v>7761</c:v>
                </c:pt>
                <c:pt idx="10">
                  <c:v>6647</c:v>
                </c:pt>
                <c:pt idx="11">
                  <c:v>5037</c:v>
                </c:pt>
                <c:pt idx="12">
                  <c:v>3574</c:v>
                </c:pt>
                <c:pt idx="13">
                  <c:v>2223</c:v>
                </c:pt>
                <c:pt idx="14">
                  <c:v>2236</c:v>
                </c:pt>
                <c:pt idx="15">
                  <c:v>2372</c:v>
                </c:pt>
                <c:pt idx="16">
                  <c:v>2519</c:v>
                </c:pt>
                <c:pt idx="17">
                  <c:v>3071</c:v>
                </c:pt>
                <c:pt idx="18">
                  <c:v>5220</c:v>
                </c:pt>
                <c:pt idx="19">
                  <c:v>6229</c:v>
                </c:pt>
                <c:pt idx="20">
                  <c:v>7459</c:v>
                </c:pt>
                <c:pt idx="21">
                  <c:v>8026</c:v>
                </c:pt>
                <c:pt idx="22">
                  <c:v>5464</c:v>
                </c:pt>
                <c:pt idx="23">
                  <c:v>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99136"/>
        <c:axId val="350298576"/>
      </c:lineChart>
      <c:dateAx>
        <c:axId val="35069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298016"/>
        <c:crosses val="autoZero"/>
        <c:auto val="1"/>
        <c:lblOffset val="100"/>
        <c:baseTimeUnit val="months"/>
      </c:dateAx>
      <c:valAx>
        <c:axId val="35029801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698528"/>
        <c:crosses val="autoZero"/>
        <c:crossBetween val="between"/>
      </c:valAx>
      <c:valAx>
        <c:axId val="3502985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299136"/>
        <c:crosses val="max"/>
        <c:crossBetween val="between"/>
      </c:valAx>
      <c:dateAx>
        <c:axId val="3502991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02985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'Athletics Pool'!$B$3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'Athletics Pool'!$A$4:$A$35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'Athletics Pool'!$B$4:$B$35</c:f>
              <c:numCache>
                <c:formatCode>_(* #,##0_);_(* \(#,##0\);_(* "-"??_);_(@_)</c:formatCode>
                <c:ptCount val="32"/>
                <c:pt idx="0">
                  <c:v>133336</c:v>
                </c:pt>
                <c:pt idx="1">
                  <c:v>139765</c:v>
                </c:pt>
                <c:pt idx="2">
                  <c:v>143586</c:v>
                </c:pt>
                <c:pt idx="3">
                  <c:v>143313</c:v>
                </c:pt>
                <c:pt idx="4">
                  <c:v>140311</c:v>
                </c:pt>
                <c:pt idx="5">
                  <c:v>130373</c:v>
                </c:pt>
                <c:pt idx="6">
                  <c:v>123698</c:v>
                </c:pt>
                <c:pt idx="7">
                  <c:v>114078</c:v>
                </c:pt>
                <c:pt idx="8">
                  <c:v>129656</c:v>
                </c:pt>
                <c:pt idx="9">
                  <c:v>119635</c:v>
                </c:pt>
                <c:pt idx="10">
                  <c:v>131472</c:v>
                </c:pt>
                <c:pt idx="11">
                  <c:v>107373</c:v>
                </c:pt>
                <c:pt idx="12">
                  <c:v>122449</c:v>
                </c:pt>
                <c:pt idx="13">
                  <c:v>139765</c:v>
                </c:pt>
                <c:pt idx="14">
                  <c:v>125629</c:v>
                </c:pt>
                <c:pt idx="15">
                  <c:v>125821</c:v>
                </c:pt>
                <c:pt idx="16">
                  <c:v>118595</c:v>
                </c:pt>
                <c:pt idx="17">
                  <c:v>115991</c:v>
                </c:pt>
                <c:pt idx="18">
                  <c:v>113051</c:v>
                </c:pt>
                <c:pt idx="19">
                  <c:v>105770</c:v>
                </c:pt>
                <c:pt idx="20">
                  <c:v>115136</c:v>
                </c:pt>
                <c:pt idx="21">
                  <c:v>107517</c:v>
                </c:pt>
                <c:pt idx="22">
                  <c:v>128455</c:v>
                </c:pt>
                <c:pt idx="23">
                  <c:v>70200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3616"/>
        <c:axId val="350304176"/>
      </c:lineChart>
      <c:lineChart>
        <c:grouping val="standard"/>
        <c:varyColors val="0"/>
        <c:ser>
          <c:idx val="1"/>
          <c:order val="1"/>
          <c:tx>
            <c:strRef>
              <c:f>'Athletics Pool'!$C$3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'Athletics Pool'!$A$4:$A$35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'Athletics Pool'!$C$4:$C$35</c:f>
              <c:numCache>
                <c:formatCode>_(* #,##0_);_(* \(#,##0\);_(* "-"??_);_(@_)</c:formatCode>
                <c:ptCount val="32"/>
                <c:pt idx="0">
                  <c:v>583</c:v>
                </c:pt>
                <c:pt idx="1">
                  <c:v>278</c:v>
                </c:pt>
                <c:pt idx="2">
                  <c:v>96</c:v>
                </c:pt>
                <c:pt idx="3">
                  <c:v>126</c:v>
                </c:pt>
                <c:pt idx="4">
                  <c:v>464</c:v>
                </c:pt>
                <c:pt idx="5">
                  <c:v>720</c:v>
                </c:pt>
                <c:pt idx="6">
                  <c:v>1281</c:v>
                </c:pt>
                <c:pt idx="7">
                  <c:v>1459</c:v>
                </c:pt>
                <c:pt idx="8">
                  <c:v>1534</c:v>
                </c:pt>
                <c:pt idx="9">
                  <c:v>1328</c:v>
                </c:pt>
                <c:pt idx="10">
                  <c:v>1425</c:v>
                </c:pt>
                <c:pt idx="11">
                  <c:v>859</c:v>
                </c:pt>
                <c:pt idx="12">
                  <c:v>620</c:v>
                </c:pt>
                <c:pt idx="13">
                  <c:v>176</c:v>
                </c:pt>
                <c:pt idx="14">
                  <c:v>173</c:v>
                </c:pt>
                <c:pt idx="15">
                  <c:v>211</c:v>
                </c:pt>
                <c:pt idx="16">
                  <c:v>210</c:v>
                </c:pt>
                <c:pt idx="17">
                  <c:v>576</c:v>
                </c:pt>
                <c:pt idx="18">
                  <c:v>834</c:v>
                </c:pt>
                <c:pt idx="19">
                  <c:v>1347</c:v>
                </c:pt>
                <c:pt idx="20">
                  <c:v>1444</c:v>
                </c:pt>
                <c:pt idx="21">
                  <c:v>1402</c:v>
                </c:pt>
                <c:pt idx="22">
                  <c:v>1091</c:v>
                </c:pt>
                <c:pt idx="23">
                  <c:v>383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'Athletics Pool'!$D$3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'Athletics Pool'!$A$4:$A$35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'Athletics Pool'!$D$4:$D$35</c:f>
              <c:numCache>
                <c:formatCode>_(* #,##0_);_(* \(#,##0\);_(* "-"??_);_(@_)</c:formatCode>
                <c:ptCount val="32"/>
                <c:pt idx="0">
                  <c:v>2616</c:v>
                </c:pt>
                <c:pt idx="1">
                  <c:v>2778</c:v>
                </c:pt>
                <c:pt idx="2">
                  <c:v>2775</c:v>
                </c:pt>
                <c:pt idx="3">
                  <c:v>2807</c:v>
                </c:pt>
                <c:pt idx="4">
                  <c:v>2304</c:v>
                </c:pt>
                <c:pt idx="5">
                  <c:v>2286</c:v>
                </c:pt>
                <c:pt idx="6">
                  <c:v>2325</c:v>
                </c:pt>
                <c:pt idx="7">
                  <c:v>1832</c:v>
                </c:pt>
                <c:pt idx="8">
                  <c:v>2406</c:v>
                </c:pt>
                <c:pt idx="9">
                  <c:v>2004</c:v>
                </c:pt>
                <c:pt idx="10">
                  <c:v>2700</c:v>
                </c:pt>
                <c:pt idx="11">
                  <c:v>2800</c:v>
                </c:pt>
                <c:pt idx="12">
                  <c:v>2854</c:v>
                </c:pt>
                <c:pt idx="13">
                  <c:v>1622</c:v>
                </c:pt>
                <c:pt idx="14">
                  <c:v>2666</c:v>
                </c:pt>
                <c:pt idx="15">
                  <c:v>2260</c:v>
                </c:pt>
                <c:pt idx="16">
                  <c:v>2506</c:v>
                </c:pt>
                <c:pt idx="17">
                  <c:v>2594</c:v>
                </c:pt>
                <c:pt idx="18">
                  <c:v>2607</c:v>
                </c:pt>
                <c:pt idx="19">
                  <c:v>2068</c:v>
                </c:pt>
                <c:pt idx="20">
                  <c:v>2597</c:v>
                </c:pt>
                <c:pt idx="21">
                  <c:v>2373</c:v>
                </c:pt>
                <c:pt idx="22">
                  <c:v>2450</c:v>
                </c:pt>
                <c:pt idx="23">
                  <c:v>966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'Athletics Pool'!$E$3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'Athletics Pool'!$A$4:$A$35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'Athletics Pool'!$E$4:$E$35</c:f>
              <c:numCache>
                <c:formatCode>_(* #,##0_);_(* \(#,##0\);_(* "-"??_);_(@_)</c:formatCode>
                <c:ptCount val="32"/>
                <c:pt idx="0">
                  <c:v>614</c:v>
                </c:pt>
                <c:pt idx="1">
                  <c:v>383</c:v>
                </c:pt>
                <c:pt idx="2">
                  <c:v>463</c:v>
                </c:pt>
                <c:pt idx="3">
                  <c:v>674</c:v>
                </c:pt>
                <c:pt idx="4">
                  <c:v>674</c:v>
                </c:pt>
                <c:pt idx="5">
                  <c:v>957</c:v>
                </c:pt>
                <c:pt idx="6">
                  <c:v>1356</c:v>
                </c:pt>
                <c:pt idx="7">
                  <c:v>1528</c:v>
                </c:pt>
                <c:pt idx="8">
                  <c:v>1827</c:v>
                </c:pt>
                <c:pt idx="9">
                  <c:v>1216</c:v>
                </c:pt>
                <c:pt idx="10">
                  <c:v>950</c:v>
                </c:pt>
                <c:pt idx="11">
                  <c:v>851</c:v>
                </c:pt>
                <c:pt idx="12">
                  <c:v>465</c:v>
                </c:pt>
                <c:pt idx="13">
                  <c:v>511</c:v>
                </c:pt>
                <c:pt idx="14">
                  <c:v>385</c:v>
                </c:pt>
                <c:pt idx="15">
                  <c:v>620</c:v>
                </c:pt>
                <c:pt idx="16">
                  <c:v>1008</c:v>
                </c:pt>
                <c:pt idx="17">
                  <c:v>922</c:v>
                </c:pt>
                <c:pt idx="18">
                  <c:v>1305</c:v>
                </c:pt>
                <c:pt idx="19">
                  <c:v>1325</c:v>
                </c:pt>
                <c:pt idx="20">
                  <c:v>717</c:v>
                </c:pt>
                <c:pt idx="21">
                  <c:v>3406</c:v>
                </c:pt>
                <c:pt idx="22">
                  <c:v>1442</c:v>
                </c:pt>
                <c:pt idx="23">
                  <c:v>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05296"/>
        <c:axId val="350304736"/>
      </c:lineChart>
      <c:dateAx>
        <c:axId val="35030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304176"/>
        <c:crosses val="autoZero"/>
        <c:auto val="1"/>
        <c:lblOffset val="100"/>
        <c:baseTimeUnit val="months"/>
      </c:dateAx>
      <c:valAx>
        <c:axId val="35030417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303616"/>
        <c:crosses val="autoZero"/>
        <c:crossBetween val="between"/>
      </c:valAx>
      <c:valAx>
        <c:axId val="3503047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klbs/lb</a:t>
                </a:r>
                <a:br>
                  <a:rPr lang="en-US" sz="1800"/>
                </a:br>
                <a:r>
                  <a:rPr lang="en-US" sz="1800"/>
                  <a:t>m3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305296"/>
        <c:crosses val="max"/>
        <c:crossBetween val="between"/>
      </c:valAx>
      <c:dateAx>
        <c:axId val="3503052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03047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'Field House'!$B$3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'Field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'Field House'!$B$4:$B$35</c:f>
              <c:numCache>
                <c:formatCode>_(* #,##0_);_(* \(#,##0\);_(* "-"??_);_(@_)</c:formatCode>
                <c:ptCount val="32"/>
                <c:pt idx="0">
                  <c:v>22988</c:v>
                </c:pt>
                <c:pt idx="1">
                  <c:v>16528</c:v>
                </c:pt>
                <c:pt idx="2">
                  <c:v>16100</c:v>
                </c:pt>
                <c:pt idx="3">
                  <c:v>16500</c:v>
                </c:pt>
                <c:pt idx="4">
                  <c:v>18000</c:v>
                </c:pt>
                <c:pt idx="5">
                  <c:v>17390</c:v>
                </c:pt>
                <c:pt idx="6">
                  <c:v>22265</c:v>
                </c:pt>
                <c:pt idx="7">
                  <c:v>23803</c:v>
                </c:pt>
                <c:pt idx="8">
                  <c:v>32442</c:v>
                </c:pt>
                <c:pt idx="9">
                  <c:v>21073</c:v>
                </c:pt>
                <c:pt idx="10">
                  <c:v>16361</c:v>
                </c:pt>
                <c:pt idx="11">
                  <c:v>12505</c:v>
                </c:pt>
                <c:pt idx="12">
                  <c:v>10382</c:v>
                </c:pt>
                <c:pt idx="13">
                  <c:v>14931</c:v>
                </c:pt>
                <c:pt idx="14">
                  <c:v>15186</c:v>
                </c:pt>
                <c:pt idx="15">
                  <c:v>16193</c:v>
                </c:pt>
                <c:pt idx="16">
                  <c:v>15467</c:v>
                </c:pt>
                <c:pt idx="17">
                  <c:v>19965</c:v>
                </c:pt>
                <c:pt idx="18">
                  <c:v>20937</c:v>
                </c:pt>
                <c:pt idx="19">
                  <c:v>25370</c:v>
                </c:pt>
                <c:pt idx="20">
                  <c:v>26129</c:v>
                </c:pt>
                <c:pt idx="21">
                  <c:v>25115</c:v>
                </c:pt>
                <c:pt idx="22">
                  <c:v>33635</c:v>
                </c:pt>
                <c:pt idx="23">
                  <c:v>23601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'Field House'!$E$3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'Field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'Field House'!$E$4:$E$35</c:f>
              <c:numCache>
                <c:formatCode>_(* #,##0_);_(* \(#,##0\);_(* "-"??_);_(@_)</c:formatCode>
                <c:ptCount val="32"/>
                <c:pt idx="0">
                  <c:v>2367</c:v>
                </c:pt>
                <c:pt idx="1">
                  <c:v>3512</c:v>
                </c:pt>
                <c:pt idx="2">
                  <c:v>1696</c:v>
                </c:pt>
                <c:pt idx="3">
                  <c:v>0</c:v>
                </c:pt>
                <c:pt idx="4">
                  <c:v>0</c:v>
                </c:pt>
                <c:pt idx="5">
                  <c:v>1419</c:v>
                </c:pt>
                <c:pt idx="6">
                  <c:v>5899</c:v>
                </c:pt>
                <c:pt idx="7">
                  <c:v>12531</c:v>
                </c:pt>
                <c:pt idx="8">
                  <c:v>15698</c:v>
                </c:pt>
                <c:pt idx="9">
                  <c:v>6990</c:v>
                </c:pt>
                <c:pt idx="10">
                  <c:v>2700</c:v>
                </c:pt>
                <c:pt idx="11">
                  <c:v>4836</c:v>
                </c:pt>
                <c:pt idx="12">
                  <c:v>0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120</c:v>
                </c:pt>
                <c:pt idx="17">
                  <c:v>100</c:v>
                </c:pt>
                <c:pt idx="18">
                  <c:v>2772</c:v>
                </c:pt>
                <c:pt idx="19">
                  <c:v>4845</c:v>
                </c:pt>
                <c:pt idx="20">
                  <c:v>5756</c:v>
                </c:pt>
                <c:pt idx="21">
                  <c:v>8426</c:v>
                </c:pt>
                <c:pt idx="22">
                  <c:v>11472</c:v>
                </c:pt>
                <c:pt idx="23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719744"/>
        <c:axId val="350720304"/>
      </c:lineChart>
      <c:lineChart>
        <c:grouping val="standard"/>
        <c:varyColors val="0"/>
        <c:ser>
          <c:idx val="1"/>
          <c:order val="1"/>
          <c:tx>
            <c:strRef>
              <c:f>'Field House'!$C$3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'Field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'Field House'!$C$4:$C$35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2"/>
          <c:order val="2"/>
          <c:tx>
            <c:strRef>
              <c:f>'Field House'!$D$3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'Field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'Field House'!$D$4:$D$35</c:f>
              <c:numCache>
                <c:formatCode>_(* #,##0_);_(* \(#,##0\);_(* "-"??_);_(@_)</c:formatCode>
                <c:ptCount val="32"/>
                <c:pt idx="0">
                  <c:v>99</c:v>
                </c:pt>
                <c:pt idx="1">
                  <c:v>62</c:v>
                </c:pt>
                <c:pt idx="2">
                  <c:v>66</c:v>
                </c:pt>
                <c:pt idx="3">
                  <c:v>75</c:v>
                </c:pt>
                <c:pt idx="4">
                  <c:v>40</c:v>
                </c:pt>
                <c:pt idx="5">
                  <c:v>47</c:v>
                </c:pt>
                <c:pt idx="6">
                  <c:v>38</c:v>
                </c:pt>
                <c:pt idx="7">
                  <c:v>42</c:v>
                </c:pt>
                <c:pt idx="8">
                  <c:v>46</c:v>
                </c:pt>
                <c:pt idx="9">
                  <c:v>38</c:v>
                </c:pt>
                <c:pt idx="10">
                  <c:v>61</c:v>
                </c:pt>
                <c:pt idx="11">
                  <c:v>54</c:v>
                </c:pt>
                <c:pt idx="12">
                  <c:v>83</c:v>
                </c:pt>
                <c:pt idx="13">
                  <c:v>63</c:v>
                </c:pt>
                <c:pt idx="14">
                  <c:v>66</c:v>
                </c:pt>
                <c:pt idx="15">
                  <c:v>75</c:v>
                </c:pt>
                <c:pt idx="16">
                  <c:v>40</c:v>
                </c:pt>
                <c:pt idx="17">
                  <c:v>47</c:v>
                </c:pt>
                <c:pt idx="18">
                  <c:v>38</c:v>
                </c:pt>
                <c:pt idx="19">
                  <c:v>42</c:v>
                </c:pt>
                <c:pt idx="20">
                  <c:v>45</c:v>
                </c:pt>
                <c:pt idx="21">
                  <c:v>38</c:v>
                </c:pt>
                <c:pt idx="22">
                  <c:v>60</c:v>
                </c:pt>
                <c:pt idx="23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721424"/>
        <c:axId val="350720864"/>
      </c:lineChart>
      <c:dateAx>
        <c:axId val="35071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720304"/>
        <c:crosses val="autoZero"/>
        <c:auto val="1"/>
        <c:lblOffset val="100"/>
        <c:baseTimeUnit val="months"/>
      </c:dateAx>
      <c:valAx>
        <c:axId val="35072030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 &amp; NG (m3)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719744"/>
        <c:crosses val="autoZero"/>
        <c:crossBetween val="between"/>
      </c:valAx>
      <c:valAx>
        <c:axId val="350720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water</a:t>
                </a:r>
              </a:p>
              <a:p>
                <a:pPr>
                  <a:defRPr/>
                </a:pPr>
                <a:r>
                  <a:rPr lang="en-US" sz="1800"/>
                  <a:t>(m3)</a:t>
                </a: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721424"/>
        <c:crosses val="max"/>
        <c:crossBetween val="between"/>
      </c:valAx>
      <c:dateAx>
        <c:axId val="3507214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07208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'Alumni Hall'!$B$3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'Alumni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'Alumni Hall'!$B$4:$B$35</c:f>
              <c:numCache>
                <c:formatCode>_(* #,##0_);_(* \(#,##0\);_(* "-"??_);_(@_)</c:formatCode>
                <c:ptCount val="32"/>
                <c:pt idx="0">
                  <c:v>62705</c:v>
                </c:pt>
                <c:pt idx="1">
                  <c:v>116792</c:v>
                </c:pt>
                <c:pt idx="2">
                  <c:v>100000</c:v>
                </c:pt>
                <c:pt idx="3">
                  <c:v>99926</c:v>
                </c:pt>
                <c:pt idx="4">
                  <c:v>95063</c:v>
                </c:pt>
                <c:pt idx="5">
                  <c:v>87451</c:v>
                </c:pt>
                <c:pt idx="6">
                  <c:v>104135</c:v>
                </c:pt>
                <c:pt idx="7">
                  <c:v>100815</c:v>
                </c:pt>
                <c:pt idx="8">
                  <c:v>107372</c:v>
                </c:pt>
                <c:pt idx="9">
                  <c:v>99285</c:v>
                </c:pt>
                <c:pt idx="10">
                  <c:v>107433</c:v>
                </c:pt>
                <c:pt idx="11">
                  <c:v>102593</c:v>
                </c:pt>
                <c:pt idx="12">
                  <c:v>63654</c:v>
                </c:pt>
                <c:pt idx="13">
                  <c:v>101603</c:v>
                </c:pt>
                <c:pt idx="14">
                  <c:v>113212</c:v>
                </c:pt>
                <c:pt idx="15">
                  <c:v>118326</c:v>
                </c:pt>
                <c:pt idx="16">
                  <c:v>101116</c:v>
                </c:pt>
                <c:pt idx="17">
                  <c:v>78740</c:v>
                </c:pt>
                <c:pt idx="18">
                  <c:v>80324</c:v>
                </c:pt>
                <c:pt idx="19">
                  <c:v>69082</c:v>
                </c:pt>
                <c:pt idx="20">
                  <c:v>84677</c:v>
                </c:pt>
                <c:pt idx="21">
                  <c:v>101768</c:v>
                </c:pt>
                <c:pt idx="22">
                  <c:v>113026</c:v>
                </c:pt>
                <c:pt idx="23">
                  <c:v>81783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12784"/>
        <c:axId val="351813344"/>
      </c:lineChart>
      <c:lineChart>
        <c:grouping val="standard"/>
        <c:varyColors val="0"/>
        <c:ser>
          <c:idx val="1"/>
          <c:order val="1"/>
          <c:tx>
            <c:strRef>
              <c:f>'Alumni Hall'!$C$3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'Alumni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'Alumni Hall'!$C$4:$C$35</c:f>
              <c:numCache>
                <c:formatCode>_(* #,##0_);_(* \(#,##0\);_(* "-"??_);_(@_)</c:formatCode>
                <c:ptCount val="32"/>
                <c:pt idx="0">
                  <c:v>69</c:v>
                </c:pt>
                <c:pt idx="1">
                  <c:v>70</c:v>
                </c:pt>
                <c:pt idx="2">
                  <c:v>80</c:v>
                </c:pt>
                <c:pt idx="3">
                  <c:v>81</c:v>
                </c:pt>
                <c:pt idx="4">
                  <c:v>87</c:v>
                </c:pt>
                <c:pt idx="5">
                  <c:v>85</c:v>
                </c:pt>
                <c:pt idx="6">
                  <c:v>85</c:v>
                </c:pt>
                <c:pt idx="7">
                  <c:v>418</c:v>
                </c:pt>
                <c:pt idx="8">
                  <c:v>500</c:v>
                </c:pt>
                <c:pt idx="9">
                  <c:v>524</c:v>
                </c:pt>
                <c:pt idx="10">
                  <c:v>558</c:v>
                </c:pt>
                <c:pt idx="11">
                  <c:v>402</c:v>
                </c:pt>
                <c:pt idx="12">
                  <c:v>157</c:v>
                </c:pt>
                <c:pt idx="13">
                  <c:v>50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85</c:v>
                </c:pt>
                <c:pt idx="18">
                  <c:v>119</c:v>
                </c:pt>
                <c:pt idx="19">
                  <c:v>172</c:v>
                </c:pt>
                <c:pt idx="20">
                  <c:v>324</c:v>
                </c:pt>
                <c:pt idx="21">
                  <c:v>319</c:v>
                </c:pt>
                <c:pt idx="22">
                  <c:v>174</c:v>
                </c:pt>
                <c:pt idx="23">
                  <c:v>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'Alumni Hall'!$D$3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'Alumni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'Alumni Hall'!$D$4:$D$35</c:f>
              <c:numCache>
                <c:formatCode>_(* #,##0_);_(* \(#,##0\);_(* "-"??_);_(@_)</c:formatCode>
                <c:ptCount val="32"/>
                <c:pt idx="0">
                  <c:v>66</c:v>
                </c:pt>
                <c:pt idx="1">
                  <c:v>104</c:v>
                </c:pt>
                <c:pt idx="2">
                  <c:v>175</c:v>
                </c:pt>
                <c:pt idx="3">
                  <c:v>224</c:v>
                </c:pt>
                <c:pt idx="4">
                  <c:v>226</c:v>
                </c:pt>
                <c:pt idx="5">
                  <c:v>230</c:v>
                </c:pt>
                <c:pt idx="6">
                  <c:v>167</c:v>
                </c:pt>
                <c:pt idx="7">
                  <c:v>112</c:v>
                </c:pt>
                <c:pt idx="8">
                  <c:v>206</c:v>
                </c:pt>
                <c:pt idx="9">
                  <c:v>185</c:v>
                </c:pt>
                <c:pt idx="10">
                  <c:v>202</c:v>
                </c:pt>
                <c:pt idx="11">
                  <c:v>156</c:v>
                </c:pt>
                <c:pt idx="12">
                  <c:v>132</c:v>
                </c:pt>
                <c:pt idx="13">
                  <c:v>201</c:v>
                </c:pt>
                <c:pt idx="14">
                  <c:v>150</c:v>
                </c:pt>
                <c:pt idx="15">
                  <c:v>193</c:v>
                </c:pt>
                <c:pt idx="16">
                  <c:v>252</c:v>
                </c:pt>
                <c:pt idx="17">
                  <c:v>229</c:v>
                </c:pt>
                <c:pt idx="18">
                  <c:v>167</c:v>
                </c:pt>
                <c:pt idx="19">
                  <c:v>112</c:v>
                </c:pt>
                <c:pt idx="20">
                  <c:v>187</c:v>
                </c:pt>
                <c:pt idx="21">
                  <c:v>185</c:v>
                </c:pt>
                <c:pt idx="22">
                  <c:v>200</c:v>
                </c:pt>
                <c:pt idx="23">
                  <c:v>136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'Alumni Hall'!$E$3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'Alumni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'Alumni Hall'!$E$4:$E$35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135</c:v>
                </c:pt>
                <c:pt idx="6">
                  <c:v>1868</c:v>
                </c:pt>
                <c:pt idx="7">
                  <c:v>2601</c:v>
                </c:pt>
                <c:pt idx="8">
                  <c:v>3799</c:v>
                </c:pt>
                <c:pt idx="9">
                  <c:v>4498</c:v>
                </c:pt>
                <c:pt idx="10">
                  <c:v>2211</c:v>
                </c:pt>
                <c:pt idx="11">
                  <c:v>368</c:v>
                </c:pt>
                <c:pt idx="12">
                  <c:v>74</c:v>
                </c:pt>
                <c:pt idx="13">
                  <c:v>30</c:v>
                </c:pt>
                <c:pt idx="14">
                  <c:v>14</c:v>
                </c:pt>
                <c:pt idx="15">
                  <c:v>41</c:v>
                </c:pt>
                <c:pt idx="16">
                  <c:v>23</c:v>
                </c:pt>
                <c:pt idx="17">
                  <c:v>69</c:v>
                </c:pt>
                <c:pt idx="18">
                  <c:v>1364</c:v>
                </c:pt>
                <c:pt idx="19">
                  <c:v>2505</c:v>
                </c:pt>
                <c:pt idx="20">
                  <c:v>3993</c:v>
                </c:pt>
                <c:pt idx="21">
                  <c:v>5070</c:v>
                </c:pt>
                <c:pt idx="22">
                  <c:v>1957</c:v>
                </c:pt>
                <c:pt idx="23">
                  <c:v>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14464"/>
        <c:axId val="351813904"/>
      </c:lineChart>
      <c:dateAx>
        <c:axId val="35181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1813344"/>
        <c:crosses val="autoZero"/>
        <c:auto val="1"/>
        <c:lblOffset val="100"/>
        <c:baseTimeUnit val="months"/>
      </c:dateAx>
      <c:valAx>
        <c:axId val="35181334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812784"/>
        <c:crosses val="autoZero"/>
        <c:crossBetween val="between"/>
      </c:valAx>
      <c:valAx>
        <c:axId val="3518139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814464"/>
        <c:crosses val="max"/>
        <c:crossBetween val="between"/>
      </c:valAx>
      <c:dateAx>
        <c:axId val="3518144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1813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Ice House'!$B$3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Ice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Ice House'!$B$4:$B$35</c:f>
              <c:numCache>
                <c:formatCode>_(* #,##0_);_(* \(#,##0\);_(* "-"??_);_(@_)</c:formatCode>
                <c:ptCount val="32"/>
                <c:pt idx="0">
                  <c:v>225190</c:v>
                </c:pt>
                <c:pt idx="1">
                  <c:v>222900</c:v>
                </c:pt>
                <c:pt idx="2">
                  <c:v>263192</c:v>
                </c:pt>
                <c:pt idx="3">
                  <c:v>254783</c:v>
                </c:pt>
                <c:pt idx="4">
                  <c:v>249382</c:v>
                </c:pt>
                <c:pt idx="5">
                  <c:v>256155</c:v>
                </c:pt>
                <c:pt idx="6">
                  <c:v>246000</c:v>
                </c:pt>
                <c:pt idx="7">
                  <c:v>241918</c:v>
                </c:pt>
                <c:pt idx="8">
                  <c:v>268711</c:v>
                </c:pt>
                <c:pt idx="9">
                  <c:v>243698</c:v>
                </c:pt>
                <c:pt idx="10">
                  <c:v>269501</c:v>
                </c:pt>
                <c:pt idx="11">
                  <c:v>235931</c:v>
                </c:pt>
                <c:pt idx="12">
                  <c:v>215060</c:v>
                </c:pt>
                <c:pt idx="13">
                  <c:v>188889</c:v>
                </c:pt>
                <c:pt idx="14">
                  <c:v>253778</c:v>
                </c:pt>
                <c:pt idx="15">
                  <c:v>251424</c:v>
                </c:pt>
                <c:pt idx="16">
                  <c:v>252810</c:v>
                </c:pt>
                <c:pt idx="17">
                  <c:v>255036</c:v>
                </c:pt>
                <c:pt idx="18">
                  <c:v>249667</c:v>
                </c:pt>
                <c:pt idx="19">
                  <c:v>239298</c:v>
                </c:pt>
                <c:pt idx="20">
                  <c:v>259643</c:v>
                </c:pt>
                <c:pt idx="21">
                  <c:v>235444</c:v>
                </c:pt>
                <c:pt idx="22">
                  <c:v>265066</c:v>
                </c:pt>
                <c:pt idx="23">
                  <c:v>173779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18944"/>
        <c:axId val="351819504"/>
      </c:lineChart>
      <c:lineChart>
        <c:grouping val="standard"/>
        <c:varyColors val="0"/>
        <c:ser>
          <c:idx val="1"/>
          <c:order val="1"/>
          <c:tx>
            <c:strRef>
              <c:f>' Ice House'!$C$3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 Ice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Ice House'!$C$4:$C$35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2"/>
          <c:order val="2"/>
          <c:tx>
            <c:strRef>
              <c:f>' Ice House'!$D$3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Ice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Ice House'!$D$4:$D$35</c:f>
              <c:numCache>
                <c:formatCode>_(* #,##0_);_(* \(#,##0\);_(* "-"??_);_(@_)</c:formatCode>
                <c:ptCount val="32"/>
                <c:pt idx="0">
                  <c:v>981</c:v>
                </c:pt>
                <c:pt idx="1">
                  <c:v>1011</c:v>
                </c:pt>
                <c:pt idx="2">
                  <c:v>3414</c:v>
                </c:pt>
                <c:pt idx="3">
                  <c:v>1149</c:v>
                </c:pt>
                <c:pt idx="4">
                  <c:v>1308</c:v>
                </c:pt>
                <c:pt idx="5">
                  <c:v>1362</c:v>
                </c:pt>
                <c:pt idx="6">
                  <c:v>1369</c:v>
                </c:pt>
                <c:pt idx="7">
                  <c:v>1138</c:v>
                </c:pt>
                <c:pt idx="8">
                  <c:v>1358</c:v>
                </c:pt>
                <c:pt idx="9">
                  <c:v>1190</c:v>
                </c:pt>
                <c:pt idx="10">
                  <c:v>1274</c:v>
                </c:pt>
                <c:pt idx="11">
                  <c:v>1093</c:v>
                </c:pt>
                <c:pt idx="12">
                  <c:v>875</c:v>
                </c:pt>
                <c:pt idx="13">
                  <c:v>827</c:v>
                </c:pt>
                <c:pt idx="14">
                  <c:v>1170</c:v>
                </c:pt>
                <c:pt idx="15">
                  <c:v>1080</c:v>
                </c:pt>
                <c:pt idx="16">
                  <c:v>1276</c:v>
                </c:pt>
                <c:pt idx="17">
                  <c:v>1350</c:v>
                </c:pt>
                <c:pt idx="18">
                  <c:v>1361</c:v>
                </c:pt>
                <c:pt idx="19">
                  <c:v>1123</c:v>
                </c:pt>
                <c:pt idx="20">
                  <c:v>1197</c:v>
                </c:pt>
                <c:pt idx="21">
                  <c:v>1039</c:v>
                </c:pt>
                <c:pt idx="22">
                  <c:v>1152</c:v>
                </c:pt>
                <c:pt idx="23">
                  <c:v>794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Ice House'!$E$3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 Ice House'!$A$4:$A$35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Ice House'!$E$4:$E$35</c:f>
              <c:numCache>
                <c:formatCode>_(* #,##0_);_(* \(#,##0\);_(* "-"??_);_(@_)</c:formatCode>
                <c:ptCount val="32"/>
                <c:pt idx="0">
                  <c:v>8474</c:v>
                </c:pt>
                <c:pt idx="1">
                  <c:v>8084</c:v>
                </c:pt>
                <c:pt idx="2">
                  <c:v>2461</c:v>
                </c:pt>
                <c:pt idx="3">
                  <c:v>8980</c:v>
                </c:pt>
                <c:pt idx="4">
                  <c:v>8980</c:v>
                </c:pt>
                <c:pt idx="5">
                  <c:v>11310</c:v>
                </c:pt>
                <c:pt idx="6">
                  <c:v>16734</c:v>
                </c:pt>
                <c:pt idx="7">
                  <c:v>19131</c:v>
                </c:pt>
                <c:pt idx="8">
                  <c:v>25367</c:v>
                </c:pt>
                <c:pt idx="9">
                  <c:v>23283</c:v>
                </c:pt>
                <c:pt idx="10">
                  <c:v>19941</c:v>
                </c:pt>
                <c:pt idx="11">
                  <c:v>15110</c:v>
                </c:pt>
                <c:pt idx="12">
                  <c:v>10722</c:v>
                </c:pt>
                <c:pt idx="13">
                  <c:v>6402</c:v>
                </c:pt>
                <c:pt idx="14">
                  <c:v>6707</c:v>
                </c:pt>
                <c:pt idx="15">
                  <c:v>7115</c:v>
                </c:pt>
                <c:pt idx="16">
                  <c:v>7557</c:v>
                </c:pt>
                <c:pt idx="17">
                  <c:v>9212</c:v>
                </c:pt>
                <c:pt idx="18">
                  <c:v>15660</c:v>
                </c:pt>
                <c:pt idx="19">
                  <c:v>18686</c:v>
                </c:pt>
                <c:pt idx="20">
                  <c:v>22376</c:v>
                </c:pt>
                <c:pt idx="21">
                  <c:v>24078</c:v>
                </c:pt>
                <c:pt idx="22">
                  <c:v>16391</c:v>
                </c:pt>
                <c:pt idx="23">
                  <c:v>9615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20624"/>
        <c:axId val="351820064"/>
      </c:lineChart>
      <c:dateAx>
        <c:axId val="3518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1819504"/>
        <c:crosses val="autoZero"/>
        <c:auto val="1"/>
        <c:lblOffset val="100"/>
        <c:baseTimeUnit val="months"/>
      </c:dateAx>
      <c:valAx>
        <c:axId val="35181950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818944"/>
        <c:crosses val="autoZero"/>
        <c:crossBetween val="between"/>
      </c:valAx>
      <c:valAx>
        <c:axId val="3518200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820624"/>
        <c:crosses val="max"/>
        <c:crossBetween val="between"/>
      </c:valAx>
      <c:dateAx>
        <c:axId val="3518206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18200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Tennis Bubble'!$B$3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Tennis Bubble'!$A$4:$A$35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Tennis Bubble'!$B$4:$B$35</c:f>
              <c:numCache>
                <c:formatCode>_(* #,##0_);_(* \(#,##0\);_(* "-"??_);_(@_)</c:formatCode>
                <c:ptCount val="32"/>
                <c:pt idx="0">
                  <c:v>35263</c:v>
                </c:pt>
                <c:pt idx="1">
                  <c:v>18518</c:v>
                </c:pt>
                <c:pt idx="2">
                  <c:v>19700</c:v>
                </c:pt>
                <c:pt idx="3">
                  <c:v>26356</c:v>
                </c:pt>
                <c:pt idx="4">
                  <c:v>26356</c:v>
                </c:pt>
                <c:pt idx="5">
                  <c:v>31031</c:v>
                </c:pt>
                <c:pt idx="6">
                  <c:v>28693</c:v>
                </c:pt>
                <c:pt idx="7">
                  <c:v>25399</c:v>
                </c:pt>
                <c:pt idx="8">
                  <c:v>25522</c:v>
                </c:pt>
                <c:pt idx="9">
                  <c:v>28099</c:v>
                </c:pt>
                <c:pt idx="10">
                  <c:v>26251</c:v>
                </c:pt>
                <c:pt idx="11">
                  <c:v>25052</c:v>
                </c:pt>
                <c:pt idx="12">
                  <c:v>51859</c:v>
                </c:pt>
                <c:pt idx="13">
                  <c:v>25240</c:v>
                </c:pt>
                <c:pt idx="14">
                  <c:v>18249</c:v>
                </c:pt>
                <c:pt idx="15">
                  <c:v>22667</c:v>
                </c:pt>
                <c:pt idx="16">
                  <c:v>21035</c:v>
                </c:pt>
                <c:pt idx="17">
                  <c:v>35924</c:v>
                </c:pt>
                <c:pt idx="18">
                  <c:v>24445</c:v>
                </c:pt>
                <c:pt idx="19">
                  <c:v>29661</c:v>
                </c:pt>
                <c:pt idx="20">
                  <c:v>23734</c:v>
                </c:pt>
                <c:pt idx="21">
                  <c:v>29453</c:v>
                </c:pt>
                <c:pt idx="22">
                  <c:v>26684</c:v>
                </c:pt>
                <c:pt idx="23">
                  <c:v>23349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Tennis Bubble'!$C$3</c:f>
              <c:strCache>
                <c:ptCount val="1"/>
                <c:pt idx="0">
                  <c:v>Natural Gas (m3)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 Tennis Bubble'!$A$4:$A$35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Tennis Bubble'!$C$4:$C$35</c:f>
              <c:numCache>
                <c:formatCode>_(* #,##0_);_(* \(#,##0\);_(* "-"??_);_(@_)</c:formatCode>
                <c:ptCount val="32"/>
                <c:pt idx="0">
                  <c:v>7749</c:v>
                </c:pt>
                <c:pt idx="1">
                  <c:v>4191</c:v>
                </c:pt>
                <c:pt idx="2">
                  <c:v>1956</c:v>
                </c:pt>
                <c:pt idx="3">
                  <c:v>6043</c:v>
                </c:pt>
                <c:pt idx="4">
                  <c:v>6043</c:v>
                </c:pt>
                <c:pt idx="5">
                  <c:v>12194</c:v>
                </c:pt>
                <c:pt idx="6">
                  <c:v>24957</c:v>
                </c:pt>
                <c:pt idx="7">
                  <c:v>25794</c:v>
                </c:pt>
                <c:pt idx="8">
                  <c:v>36347</c:v>
                </c:pt>
                <c:pt idx="9">
                  <c:v>26759</c:v>
                </c:pt>
                <c:pt idx="10">
                  <c:v>20595</c:v>
                </c:pt>
                <c:pt idx="11">
                  <c:v>6362</c:v>
                </c:pt>
                <c:pt idx="12">
                  <c:v>996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7395</c:v>
                </c:pt>
                <c:pt idx="18">
                  <c:v>21819</c:v>
                </c:pt>
                <c:pt idx="19">
                  <c:v>31698</c:v>
                </c:pt>
                <c:pt idx="20">
                  <c:v>37198</c:v>
                </c:pt>
                <c:pt idx="21">
                  <c:v>40267</c:v>
                </c:pt>
                <c:pt idx="22">
                  <c:v>29928</c:v>
                </c:pt>
                <c:pt idx="23">
                  <c:v>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823984"/>
        <c:axId val="351824544"/>
      </c:lineChart>
      <c:dateAx>
        <c:axId val="35182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1824544"/>
        <c:crosses val="autoZero"/>
        <c:auto val="1"/>
        <c:lblOffset val="100"/>
        <c:baseTimeUnit val="months"/>
      </c:dateAx>
      <c:valAx>
        <c:axId val="35182454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 &amp; NG (m3)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82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06444755746622E-2"/>
          <c:y val="7.0792944299464686E-2"/>
          <c:w val="0.85520521623781642"/>
          <c:h val="0.80400296056348741"/>
        </c:manualLayout>
      </c:layout>
      <c:lineChart>
        <c:grouping val="standard"/>
        <c:varyColors val="0"/>
        <c:ser>
          <c:idx val="0"/>
          <c:order val="0"/>
          <c:tx>
            <c:strRef>
              <c:f>'OC Transpo'!$B$3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'OC Transpo'!$A$4:$A$35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'OC Transpo'!$B$4:$B$35</c:f>
              <c:numCache>
                <c:formatCode>_(* #,##0_);_(* \(#,##0\);_(* "-"??_);_(@_)</c:formatCode>
                <c:ptCount val="32"/>
                <c:pt idx="0">
                  <c:v>2198</c:v>
                </c:pt>
                <c:pt idx="1">
                  <c:v>1644</c:v>
                </c:pt>
                <c:pt idx="2">
                  <c:v>1646</c:v>
                </c:pt>
                <c:pt idx="3">
                  <c:v>1735</c:v>
                </c:pt>
                <c:pt idx="4">
                  <c:v>1882</c:v>
                </c:pt>
                <c:pt idx="5">
                  <c:v>2293</c:v>
                </c:pt>
                <c:pt idx="6">
                  <c:v>2577</c:v>
                </c:pt>
                <c:pt idx="7">
                  <c:v>2588</c:v>
                </c:pt>
                <c:pt idx="8">
                  <c:v>2514</c:v>
                </c:pt>
                <c:pt idx="9">
                  <c:v>2087</c:v>
                </c:pt>
                <c:pt idx="10">
                  <c:v>2041</c:v>
                </c:pt>
                <c:pt idx="11">
                  <c:v>1780</c:v>
                </c:pt>
                <c:pt idx="12">
                  <c:v>1667</c:v>
                </c:pt>
                <c:pt idx="13">
                  <c:v>1203</c:v>
                </c:pt>
                <c:pt idx="14">
                  <c:v>1672</c:v>
                </c:pt>
                <c:pt idx="15">
                  <c:v>1844</c:v>
                </c:pt>
                <c:pt idx="16">
                  <c:v>1979</c:v>
                </c:pt>
                <c:pt idx="17">
                  <c:v>2341</c:v>
                </c:pt>
                <c:pt idx="18">
                  <c:v>2210</c:v>
                </c:pt>
                <c:pt idx="19">
                  <c:v>2752</c:v>
                </c:pt>
                <c:pt idx="20">
                  <c:v>2152</c:v>
                </c:pt>
                <c:pt idx="21">
                  <c:v>1134</c:v>
                </c:pt>
                <c:pt idx="22">
                  <c:v>1292</c:v>
                </c:pt>
                <c:pt idx="23">
                  <c:v>1042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535664"/>
        <c:axId val="351536224"/>
      </c:lineChart>
      <c:dateAx>
        <c:axId val="35153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1536224"/>
        <c:crosses val="autoZero"/>
        <c:auto val="1"/>
        <c:lblOffset val="100"/>
        <c:baseTimeUnit val="months"/>
      </c:dateAx>
      <c:valAx>
        <c:axId val="35153622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53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GRAPHS_2!$B$1</c:f>
              <c:strCache>
                <c:ptCount val="1"/>
                <c:pt idx="0">
                  <c:v>Campus ft^2</c:v>
                </c:pt>
              </c:strCache>
            </c:strRef>
          </c:tx>
          <c:invertIfNegative val="0"/>
          <c:cat>
            <c:numRef>
              <c:f>GRAPHS_2!$A$2:$A$9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GRAPHS_2!$B$2:$B$9</c:f>
              <c:numCache>
                <c:formatCode>_(* #,##0_);_(* \(#,##0\);_(* "-"??_);_(@_)</c:formatCode>
                <c:ptCount val="8"/>
                <c:pt idx="0">
                  <c:v>4041046.7222999996</c:v>
                </c:pt>
                <c:pt idx="1">
                  <c:v>4041046.7222999996</c:v>
                </c:pt>
                <c:pt idx="2">
                  <c:v>4141046.7222999996</c:v>
                </c:pt>
                <c:pt idx="3">
                  <c:v>4241046.7222999996</c:v>
                </c:pt>
                <c:pt idx="4">
                  <c:v>4341046.7222999996</c:v>
                </c:pt>
                <c:pt idx="5">
                  <c:v>4441046.7222999996</c:v>
                </c:pt>
                <c:pt idx="6">
                  <c:v>4541046.7222999996</c:v>
                </c:pt>
                <c:pt idx="7">
                  <c:v>4641046.7222999996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5"/>
        <c:axId val="341899120"/>
        <c:axId val="341898560"/>
      </c:barChart>
      <c:lineChart>
        <c:grouping val="standard"/>
        <c:varyColors val="0"/>
        <c:ser>
          <c:idx val="1"/>
          <c:order val="1"/>
          <c:tx>
            <c:strRef>
              <c:f>GRAPHS_2!$C$1</c:f>
              <c:strCache>
                <c:ptCount val="1"/>
                <c:pt idx="0">
                  <c:v>utilities ($)</c:v>
                </c:pt>
              </c:strCache>
            </c:strRef>
          </c:tx>
          <c:marker>
            <c:symbol val="none"/>
          </c:marker>
          <c:cat>
            <c:numRef>
              <c:f>GRAPHS_2!$A$2:$A$9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GRAPHS_2!$C$2:$C$9</c:f>
              <c:numCache>
                <c:formatCode>_("$"* #,##0_);_("$"* \(#,##0\);_("$"* "-"??_);_(@_)</c:formatCode>
                <c:ptCount val="8"/>
                <c:pt idx="0">
                  <c:v>88903027.890599996</c:v>
                </c:pt>
                <c:pt idx="1">
                  <c:v>96985121.335199997</c:v>
                </c:pt>
                <c:pt idx="2">
                  <c:v>107667214.7798</c:v>
                </c:pt>
                <c:pt idx="3">
                  <c:v>118749308.22439998</c:v>
                </c:pt>
                <c:pt idx="4">
                  <c:v>130231401.669</c:v>
                </c:pt>
                <c:pt idx="5">
                  <c:v>142113495.11359999</c:v>
                </c:pt>
                <c:pt idx="6">
                  <c:v>154395588.5582</c:v>
                </c:pt>
                <c:pt idx="7">
                  <c:v>167077682.00279999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GRAPHS_2!$D$1</c:f>
              <c:strCache>
                <c:ptCount val="1"/>
                <c:pt idx="0">
                  <c:v>with 1% reduction</c:v>
                </c:pt>
              </c:strCache>
            </c:strRef>
          </c:tx>
          <c:marker>
            <c:symbol val="none"/>
          </c:marker>
          <c:cat>
            <c:numRef>
              <c:f>GRAPHS_2!$A$2:$A$9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GRAPHS_2!$D$2:$D$9</c:f>
              <c:numCache>
                <c:formatCode>_("$"* #,##0_);_("$"* \(#,##0\);_("$"* "-"??_);_(@_)</c:formatCode>
                <c:ptCount val="8"/>
                <c:pt idx="0">
                  <c:v>88094818.54614</c:v>
                </c:pt>
                <c:pt idx="1">
                  <c:v>95368702.646279991</c:v>
                </c:pt>
                <c:pt idx="2">
                  <c:v>105182586.74642</c:v>
                </c:pt>
                <c:pt idx="3">
                  <c:v>115356470.84655999</c:v>
                </c:pt>
                <c:pt idx="4">
                  <c:v>125890354.94669999</c:v>
                </c:pt>
                <c:pt idx="5">
                  <c:v>136784239.04683998</c:v>
                </c:pt>
                <c:pt idx="6">
                  <c:v>148038123.14697999</c:v>
                </c:pt>
                <c:pt idx="7">
                  <c:v>159652007.24711999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07008"/>
        <c:axId val="341898000"/>
      </c:lineChart>
      <c:catAx>
        <c:axId val="34620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1898000"/>
        <c:crosses val="autoZero"/>
        <c:auto val="1"/>
        <c:lblAlgn val="ctr"/>
        <c:lblOffset val="100"/>
        <c:noMultiLvlLbl val="0"/>
      </c:catAx>
      <c:valAx>
        <c:axId val="34189800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346207008"/>
        <c:crosses val="autoZero"/>
        <c:crossBetween val="between"/>
      </c:valAx>
      <c:valAx>
        <c:axId val="341898560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341899120"/>
        <c:crosses val="max"/>
        <c:crossBetween val="between"/>
      </c:valAx>
      <c:catAx>
        <c:axId val="34189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18985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'Loeb Cafe'!$B$3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'Loeb Cafe'!$A$4:$A$35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'Loeb Cafe'!$B$4:$B$35</c:f>
              <c:numCache>
                <c:formatCode>_(* #,##0_);_(* \(#,##0\);_(* "-"??_);_(@_)</c:formatCode>
                <c:ptCount val="32"/>
                <c:pt idx="0">
                  <c:v>10558</c:v>
                </c:pt>
                <c:pt idx="1">
                  <c:v>11844</c:v>
                </c:pt>
                <c:pt idx="2">
                  <c:v>14761</c:v>
                </c:pt>
                <c:pt idx="3">
                  <c:v>13618</c:v>
                </c:pt>
                <c:pt idx="4">
                  <c:v>10546</c:v>
                </c:pt>
                <c:pt idx="5">
                  <c:v>9584</c:v>
                </c:pt>
                <c:pt idx="6">
                  <c:v>8103</c:v>
                </c:pt>
                <c:pt idx="7">
                  <c:v>8219</c:v>
                </c:pt>
                <c:pt idx="8">
                  <c:v>8533</c:v>
                </c:pt>
                <c:pt idx="9">
                  <c:v>7943</c:v>
                </c:pt>
                <c:pt idx="10">
                  <c:v>8671</c:v>
                </c:pt>
                <c:pt idx="11">
                  <c:v>7806</c:v>
                </c:pt>
                <c:pt idx="12">
                  <c:v>8366</c:v>
                </c:pt>
                <c:pt idx="13">
                  <c:v>7722</c:v>
                </c:pt>
                <c:pt idx="14">
                  <c:v>12035</c:v>
                </c:pt>
                <c:pt idx="15">
                  <c:v>5981</c:v>
                </c:pt>
                <c:pt idx="16">
                  <c:v>8000</c:v>
                </c:pt>
                <c:pt idx="17">
                  <c:v>9584</c:v>
                </c:pt>
                <c:pt idx="18">
                  <c:v>8103</c:v>
                </c:pt>
                <c:pt idx="19">
                  <c:v>6623</c:v>
                </c:pt>
                <c:pt idx="20">
                  <c:v>8101</c:v>
                </c:pt>
                <c:pt idx="21">
                  <c:v>7304</c:v>
                </c:pt>
                <c:pt idx="22">
                  <c:v>8194</c:v>
                </c:pt>
                <c:pt idx="23">
                  <c:v>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0144"/>
        <c:axId val="351540704"/>
      </c:lineChart>
      <c:lineChart>
        <c:grouping val="standard"/>
        <c:varyColors val="0"/>
        <c:ser>
          <c:idx val="1"/>
          <c:order val="1"/>
          <c:tx>
            <c:strRef>
              <c:f>'Loeb Cafe'!$C$3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'Loeb Cafe'!$A$4:$A$35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'Loeb Cafe'!$C$4:$C$35</c:f>
              <c:numCache>
                <c:formatCode>_(* #,##0_);_(* \(#,##0\);_(* "-"??_);_(@_)</c:formatCode>
                <c:ptCount val="32"/>
                <c:pt idx="0" formatCode="General">
                  <c:v>4</c:v>
                </c:pt>
                <c:pt idx="1">
                  <c:v>0</c:v>
                </c:pt>
                <c:pt idx="2" formatCode="General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9</c:v>
                </c:pt>
                <c:pt idx="6">
                  <c:v>41</c:v>
                </c:pt>
                <c:pt idx="7">
                  <c:v>82</c:v>
                </c:pt>
                <c:pt idx="8">
                  <c:v>89</c:v>
                </c:pt>
                <c:pt idx="9">
                  <c:v>79</c:v>
                </c:pt>
                <c:pt idx="10">
                  <c:v>72</c:v>
                </c:pt>
                <c:pt idx="11">
                  <c:v>60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41</c:v>
                </c:pt>
                <c:pt idx="19">
                  <c:v>29</c:v>
                </c:pt>
                <c:pt idx="20">
                  <c:v>54</c:v>
                </c:pt>
                <c:pt idx="21">
                  <c:v>50</c:v>
                </c:pt>
                <c:pt idx="22">
                  <c:v>33</c:v>
                </c:pt>
                <c:pt idx="23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'Loeb Cafe'!$D$3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'Loeb Cafe'!$A$4:$A$35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'Loeb Cafe'!$D$4:$D$35</c:f>
              <c:numCache>
                <c:formatCode>_(* #,##0_);_(* \(#,##0\);_(* "-"??_);_(@_)</c:formatCode>
                <c:ptCount val="32"/>
                <c:pt idx="0">
                  <c:v>55</c:v>
                </c:pt>
                <c:pt idx="1">
                  <c:v>63</c:v>
                </c:pt>
                <c:pt idx="2">
                  <c:v>91</c:v>
                </c:pt>
                <c:pt idx="3">
                  <c:v>80</c:v>
                </c:pt>
                <c:pt idx="4">
                  <c:v>67</c:v>
                </c:pt>
                <c:pt idx="5">
                  <c:v>61</c:v>
                </c:pt>
                <c:pt idx="6">
                  <c:v>46</c:v>
                </c:pt>
                <c:pt idx="7">
                  <c:v>39</c:v>
                </c:pt>
                <c:pt idx="8">
                  <c:v>47</c:v>
                </c:pt>
                <c:pt idx="9">
                  <c:v>42</c:v>
                </c:pt>
                <c:pt idx="10">
                  <c:v>50</c:v>
                </c:pt>
                <c:pt idx="11">
                  <c:v>39</c:v>
                </c:pt>
                <c:pt idx="12">
                  <c:v>48</c:v>
                </c:pt>
                <c:pt idx="13">
                  <c:v>47</c:v>
                </c:pt>
                <c:pt idx="14">
                  <c:v>83</c:v>
                </c:pt>
                <c:pt idx="15">
                  <c:v>72</c:v>
                </c:pt>
                <c:pt idx="16">
                  <c:v>39</c:v>
                </c:pt>
                <c:pt idx="17">
                  <c:v>61</c:v>
                </c:pt>
                <c:pt idx="18">
                  <c:v>46</c:v>
                </c:pt>
                <c:pt idx="19">
                  <c:v>56</c:v>
                </c:pt>
                <c:pt idx="20">
                  <c:v>53</c:v>
                </c:pt>
                <c:pt idx="21">
                  <c:v>43</c:v>
                </c:pt>
                <c:pt idx="22">
                  <c:v>50</c:v>
                </c:pt>
                <c:pt idx="23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'Loeb Cafe'!$E$3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'Loeb Cafe'!$A$4:$A$35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'Loeb Cafe'!$E$4:$E$35</c:f>
              <c:numCache>
                <c:formatCode>_(* #,##0_);_(* \(#,##0\);_(* "-"??_);_(@_)</c:formatCode>
                <c:ptCount val="32"/>
                <c:pt idx="0">
                  <c:v>479</c:v>
                </c:pt>
                <c:pt idx="1">
                  <c:v>444</c:v>
                </c:pt>
                <c:pt idx="2">
                  <c:v>482</c:v>
                </c:pt>
                <c:pt idx="3">
                  <c:v>656</c:v>
                </c:pt>
                <c:pt idx="4">
                  <c:v>656</c:v>
                </c:pt>
                <c:pt idx="5">
                  <c:v>848</c:v>
                </c:pt>
                <c:pt idx="6">
                  <c:v>897</c:v>
                </c:pt>
                <c:pt idx="7">
                  <c:v>496</c:v>
                </c:pt>
                <c:pt idx="8">
                  <c:v>845</c:v>
                </c:pt>
                <c:pt idx="9">
                  <c:v>760</c:v>
                </c:pt>
                <c:pt idx="10">
                  <c:v>835</c:v>
                </c:pt>
                <c:pt idx="11">
                  <c:v>579</c:v>
                </c:pt>
                <c:pt idx="12">
                  <c:v>217</c:v>
                </c:pt>
                <c:pt idx="13">
                  <c:v>6</c:v>
                </c:pt>
                <c:pt idx="14">
                  <c:v>0</c:v>
                </c:pt>
                <c:pt idx="15">
                  <c:v>12</c:v>
                </c:pt>
                <c:pt idx="16">
                  <c:v>856</c:v>
                </c:pt>
                <c:pt idx="17">
                  <c:v>848</c:v>
                </c:pt>
                <c:pt idx="18">
                  <c:v>895</c:v>
                </c:pt>
                <c:pt idx="19">
                  <c:v>535</c:v>
                </c:pt>
                <c:pt idx="20">
                  <c:v>806</c:v>
                </c:pt>
                <c:pt idx="21">
                  <c:v>844</c:v>
                </c:pt>
                <c:pt idx="22">
                  <c:v>912</c:v>
                </c:pt>
                <c:pt idx="23">
                  <c:v>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1824"/>
        <c:axId val="351541264"/>
      </c:lineChart>
      <c:dateAx>
        <c:axId val="35154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1540704"/>
        <c:crosses val="autoZero"/>
        <c:auto val="1"/>
        <c:lblOffset val="100"/>
        <c:baseTimeUnit val="months"/>
      </c:dateAx>
      <c:valAx>
        <c:axId val="35154070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540144"/>
        <c:crosses val="autoZero"/>
        <c:crossBetween val="between"/>
      </c:valAx>
      <c:valAx>
        <c:axId val="3515412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1541824"/>
        <c:crosses val="max"/>
        <c:crossBetween val="between"/>
      </c:valAx>
      <c:dateAx>
        <c:axId val="351541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15412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Commons!$B$3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Commons!$A$4:$A$35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Commons!$B$4:$B$35</c:f>
              <c:numCache>
                <c:formatCode>_(* #,##0_);_(* \(#,##0\);_(* "-"??_);_(@_)</c:formatCode>
                <c:ptCount val="32"/>
                <c:pt idx="0">
                  <c:v>141394</c:v>
                </c:pt>
                <c:pt idx="1">
                  <c:v>143500</c:v>
                </c:pt>
                <c:pt idx="2">
                  <c:v>154369</c:v>
                </c:pt>
                <c:pt idx="3">
                  <c:v>151929</c:v>
                </c:pt>
                <c:pt idx="4">
                  <c:v>165559</c:v>
                </c:pt>
                <c:pt idx="5">
                  <c:v>163919</c:v>
                </c:pt>
                <c:pt idx="6">
                  <c:v>158953</c:v>
                </c:pt>
                <c:pt idx="7">
                  <c:v>152802</c:v>
                </c:pt>
                <c:pt idx="8">
                  <c:v>154445</c:v>
                </c:pt>
                <c:pt idx="9">
                  <c:v>148664</c:v>
                </c:pt>
                <c:pt idx="10">
                  <c:v>169619</c:v>
                </c:pt>
                <c:pt idx="11">
                  <c:v>152074</c:v>
                </c:pt>
                <c:pt idx="12">
                  <c:v>151155</c:v>
                </c:pt>
                <c:pt idx="13">
                  <c:v>123602</c:v>
                </c:pt>
                <c:pt idx="14">
                  <c:v>173531</c:v>
                </c:pt>
                <c:pt idx="15">
                  <c:v>173797</c:v>
                </c:pt>
                <c:pt idx="16">
                  <c:v>179742</c:v>
                </c:pt>
                <c:pt idx="17">
                  <c:v>173157</c:v>
                </c:pt>
                <c:pt idx="18">
                  <c:v>167648</c:v>
                </c:pt>
                <c:pt idx="19">
                  <c:v>159417</c:v>
                </c:pt>
                <c:pt idx="20">
                  <c:v>169857</c:v>
                </c:pt>
                <c:pt idx="21">
                  <c:v>154452</c:v>
                </c:pt>
                <c:pt idx="22">
                  <c:v>174200</c:v>
                </c:pt>
                <c:pt idx="23">
                  <c:v>124266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7424"/>
        <c:axId val="351547984"/>
      </c:lineChart>
      <c:lineChart>
        <c:grouping val="standard"/>
        <c:varyColors val="0"/>
        <c:ser>
          <c:idx val="1"/>
          <c:order val="1"/>
          <c:tx>
            <c:strRef>
              <c:f>Commons!$C$3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Commons!$A$4:$A$35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Commons!$C$4:$C$35</c:f>
              <c:numCache>
                <c:formatCode>_(* #,##0_);_(* \(#,##0\);_(* "-"??_);_(@_)</c:formatCode>
                <c:ptCount val="32"/>
                <c:pt idx="0">
                  <c:v>232</c:v>
                </c:pt>
                <c:pt idx="1">
                  <c:v>177</c:v>
                </c:pt>
                <c:pt idx="2">
                  <c:v>137</c:v>
                </c:pt>
                <c:pt idx="3">
                  <c:v>124</c:v>
                </c:pt>
                <c:pt idx="4">
                  <c:v>185</c:v>
                </c:pt>
                <c:pt idx="5">
                  <c:v>328</c:v>
                </c:pt>
                <c:pt idx="6">
                  <c:v>1048</c:v>
                </c:pt>
                <c:pt idx="7">
                  <c:v>1196</c:v>
                </c:pt>
                <c:pt idx="8">
                  <c:v>1148</c:v>
                </c:pt>
                <c:pt idx="9">
                  <c:v>1060</c:v>
                </c:pt>
                <c:pt idx="10">
                  <c:v>1258</c:v>
                </c:pt>
                <c:pt idx="11">
                  <c:v>841</c:v>
                </c:pt>
                <c:pt idx="12">
                  <c:v>461</c:v>
                </c:pt>
                <c:pt idx="13">
                  <c:v>641</c:v>
                </c:pt>
                <c:pt idx="14">
                  <c:v>519</c:v>
                </c:pt>
                <c:pt idx="15">
                  <c:v>540</c:v>
                </c:pt>
                <c:pt idx="16">
                  <c:v>906</c:v>
                </c:pt>
                <c:pt idx="17">
                  <c:v>2010</c:v>
                </c:pt>
                <c:pt idx="18">
                  <c:v>2200</c:v>
                </c:pt>
                <c:pt idx="19">
                  <c:v>2500</c:v>
                </c:pt>
                <c:pt idx="20">
                  <c:v>2400</c:v>
                </c:pt>
                <c:pt idx="21">
                  <c:v>1700</c:v>
                </c:pt>
                <c:pt idx="22">
                  <c:v>1107</c:v>
                </c:pt>
                <c:pt idx="23">
                  <c:v>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Commons!$D$3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Commons!$A$4:$A$35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Commons!$D$4:$D$35</c:f>
              <c:numCache>
                <c:formatCode>_(* #,##0_);_(* \(#,##0\);_(* "-"??_);_(@_)</c:formatCode>
                <c:ptCount val="32"/>
                <c:pt idx="0">
                  <c:v>1159</c:v>
                </c:pt>
                <c:pt idx="1">
                  <c:v>1277</c:v>
                </c:pt>
                <c:pt idx="2">
                  <c:v>1551</c:v>
                </c:pt>
                <c:pt idx="3">
                  <c:v>1300</c:v>
                </c:pt>
                <c:pt idx="4">
                  <c:v>1910</c:v>
                </c:pt>
                <c:pt idx="5">
                  <c:v>1605</c:v>
                </c:pt>
                <c:pt idx="6">
                  <c:v>1625</c:v>
                </c:pt>
                <c:pt idx="7">
                  <c:v>1297</c:v>
                </c:pt>
                <c:pt idx="8">
                  <c:v>1402</c:v>
                </c:pt>
                <c:pt idx="9">
                  <c:v>1430</c:v>
                </c:pt>
                <c:pt idx="10">
                  <c:v>1804</c:v>
                </c:pt>
                <c:pt idx="11">
                  <c:v>1583</c:v>
                </c:pt>
                <c:pt idx="12">
                  <c:v>998</c:v>
                </c:pt>
                <c:pt idx="13">
                  <c:v>1125</c:v>
                </c:pt>
                <c:pt idx="14">
                  <c:v>1607</c:v>
                </c:pt>
                <c:pt idx="15">
                  <c:v>1583</c:v>
                </c:pt>
                <c:pt idx="16">
                  <c:v>2025</c:v>
                </c:pt>
                <c:pt idx="17">
                  <c:v>1869</c:v>
                </c:pt>
                <c:pt idx="18">
                  <c:v>2289</c:v>
                </c:pt>
                <c:pt idx="19">
                  <c:v>2405</c:v>
                </c:pt>
                <c:pt idx="20">
                  <c:v>2095</c:v>
                </c:pt>
                <c:pt idx="21">
                  <c:v>1788</c:v>
                </c:pt>
                <c:pt idx="22">
                  <c:v>2104</c:v>
                </c:pt>
                <c:pt idx="23">
                  <c:v>1507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Commons!$E$3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Commons!$A$4:$A$35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Commons!$E$4:$E$35</c:f>
              <c:numCache>
                <c:formatCode>_(* #,##0_);_(* \(#,##0\);_(* "-"??_);_(@_)</c:formatCode>
                <c:ptCount val="32"/>
                <c:pt idx="0">
                  <c:v>3169</c:v>
                </c:pt>
                <c:pt idx="1">
                  <c:v>3963</c:v>
                </c:pt>
                <c:pt idx="2">
                  <c:v>4488</c:v>
                </c:pt>
                <c:pt idx="3">
                  <c:v>6036</c:v>
                </c:pt>
                <c:pt idx="4">
                  <c:v>6036</c:v>
                </c:pt>
                <c:pt idx="5">
                  <c:v>7401</c:v>
                </c:pt>
                <c:pt idx="6">
                  <c:v>8309</c:v>
                </c:pt>
                <c:pt idx="7">
                  <c:v>5011</c:v>
                </c:pt>
                <c:pt idx="8">
                  <c:v>6516</c:v>
                </c:pt>
                <c:pt idx="9">
                  <c:v>6935</c:v>
                </c:pt>
                <c:pt idx="10">
                  <c:v>7021</c:v>
                </c:pt>
                <c:pt idx="11">
                  <c:v>5505</c:v>
                </c:pt>
                <c:pt idx="12">
                  <c:v>1259</c:v>
                </c:pt>
                <c:pt idx="13">
                  <c:v>5279</c:v>
                </c:pt>
                <c:pt idx="14">
                  <c:v>3857</c:v>
                </c:pt>
                <c:pt idx="15">
                  <c:v>3598</c:v>
                </c:pt>
                <c:pt idx="16">
                  <c:v>7743</c:v>
                </c:pt>
                <c:pt idx="17">
                  <c:v>6284</c:v>
                </c:pt>
                <c:pt idx="18">
                  <c:v>6784</c:v>
                </c:pt>
                <c:pt idx="19">
                  <c:v>5208</c:v>
                </c:pt>
                <c:pt idx="20">
                  <c:v>5259</c:v>
                </c:pt>
                <c:pt idx="21">
                  <c:v>7038</c:v>
                </c:pt>
                <c:pt idx="22">
                  <c:v>7067</c:v>
                </c:pt>
                <c:pt idx="23">
                  <c:v>5271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Commons!$F$3</c:f>
              <c:strCache>
                <c:ptCount val="1"/>
                <c:pt idx="0">
                  <c:v>Chilled Water (m3)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Commons!$A$4:$A$35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Commons!$F$4:$F$35</c:f>
              <c:numCache>
                <c:formatCode>_(* #,##0_);_(* \(#,##0\);_(* "-"??_);_(@_)</c:formatCode>
                <c:ptCount val="32"/>
                <c:pt idx="0">
                  <c:v>4912</c:v>
                </c:pt>
                <c:pt idx="1">
                  <c:v>22986</c:v>
                </c:pt>
                <c:pt idx="2">
                  <c:v>47343</c:v>
                </c:pt>
                <c:pt idx="3">
                  <c:v>41354</c:v>
                </c:pt>
                <c:pt idx="4">
                  <c:v>11848</c:v>
                </c:pt>
                <c:pt idx="5">
                  <c:v>2839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7402</c:v>
                </c:pt>
                <c:pt idx="13">
                  <c:v>22816</c:v>
                </c:pt>
                <c:pt idx="14">
                  <c:v>44762</c:v>
                </c:pt>
                <c:pt idx="15">
                  <c:v>45783</c:v>
                </c:pt>
                <c:pt idx="16">
                  <c:v>11848</c:v>
                </c:pt>
                <c:pt idx="17">
                  <c:v>1959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Commons!$G$3</c:f>
              <c:strCache>
                <c:ptCount val="1"/>
                <c:pt idx="0">
                  <c:v>Roadlights Chargeback (kWh)</c:v>
                </c:pt>
              </c:strCache>
            </c:strRef>
          </c:tx>
          <c:marker>
            <c:symbol val="none"/>
          </c:marker>
          <c:cat>
            <c:numRef>
              <c:f>Commons!$A$4:$A$35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Commons!$G$4:$G$35</c:f>
              <c:numCache>
                <c:formatCode>_(* #,##0_);_(* \(#,##0\);_(* "-"??_);_(@_)</c:formatCode>
                <c:ptCount val="32"/>
                <c:pt idx="0">
                  <c:v>-7273</c:v>
                </c:pt>
                <c:pt idx="1">
                  <c:v>-7061</c:v>
                </c:pt>
                <c:pt idx="2">
                  <c:v>-7063</c:v>
                </c:pt>
                <c:pt idx="3">
                  <c:v>-8448</c:v>
                </c:pt>
                <c:pt idx="4">
                  <c:v>-9060</c:v>
                </c:pt>
                <c:pt idx="5">
                  <c:v>-10886</c:v>
                </c:pt>
                <c:pt idx="6">
                  <c:v>-10803</c:v>
                </c:pt>
                <c:pt idx="7">
                  <c:v>-13586</c:v>
                </c:pt>
                <c:pt idx="8">
                  <c:v>-13588</c:v>
                </c:pt>
                <c:pt idx="9">
                  <c:v>-10488</c:v>
                </c:pt>
                <c:pt idx="10">
                  <c:v>-8622</c:v>
                </c:pt>
                <c:pt idx="11">
                  <c:v>-8622</c:v>
                </c:pt>
                <c:pt idx="12">
                  <c:v>-7286</c:v>
                </c:pt>
                <c:pt idx="13">
                  <c:v>-7074</c:v>
                </c:pt>
                <c:pt idx="14">
                  <c:v>-7077</c:v>
                </c:pt>
                <c:pt idx="15">
                  <c:v>-8448</c:v>
                </c:pt>
                <c:pt idx="16">
                  <c:v>-9060</c:v>
                </c:pt>
                <c:pt idx="17">
                  <c:v>-10905</c:v>
                </c:pt>
                <c:pt idx="18">
                  <c:v>-9339</c:v>
                </c:pt>
                <c:pt idx="19">
                  <c:v>-13586</c:v>
                </c:pt>
                <c:pt idx="20">
                  <c:v>-13289</c:v>
                </c:pt>
                <c:pt idx="21">
                  <c:v>-10487</c:v>
                </c:pt>
                <c:pt idx="22">
                  <c:v>-9441</c:v>
                </c:pt>
                <c:pt idx="23">
                  <c:v>-8675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9104"/>
        <c:axId val="351548544"/>
      </c:lineChart>
      <c:dateAx>
        <c:axId val="35154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1547984"/>
        <c:crosses val="autoZero"/>
        <c:auto val="1"/>
        <c:lblOffset val="100"/>
        <c:baseTimeUnit val="months"/>
      </c:dateAx>
      <c:valAx>
        <c:axId val="35154798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547424"/>
        <c:crosses val="autoZero"/>
        <c:crossBetween val="between"/>
      </c:valAx>
      <c:valAx>
        <c:axId val="3515485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klbs/lb,</a:t>
                </a:r>
                <a:r>
                  <a:rPr lang="en-US" sz="1800" baseline="0"/>
                  <a:t> m3, kWh (Chargeback)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1549104"/>
        <c:crosses val="max"/>
        <c:crossBetween val="between"/>
      </c:valAx>
      <c:dateAx>
        <c:axId val="35154910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154854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89694154053399999"/>
          <c:y val="0.43677187300417303"/>
          <c:w val="0.10305845946600002"/>
          <c:h val="0.18254043849140558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06444755746622E-2"/>
          <c:y val="7.0792944299464686E-2"/>
          <c:w val="0.85520521623781642"/>
          <c:h val="0.80400296056348741"/>
        </c:manualLayout>
      </c:layout>
      <c:lineChart>
        <c:grouping val="standard"/>
        <c:varyColors val="0"/>
        <c:ser>
          <c:idx val="0"/>
          <c:order val="0"/>
          <c:tx>
            <c:strRef>
              <c:f>Parking!$B$3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Parking!$A$4:$A$35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Parking!$B$4:$B$35</c:f>
              <c:numCache>
                <c:formatCode>_(* #,##0_);_(* \(#,##0\);_(* "-"??_);_(@_)</c:formatCode>
                <c:ptCount val="32"/>
                <c:pt idx="0">
                  <c:v>12753</c:v>
                </c:pt>
                <c:pt idx="1">
                  <c:v>9802</c:v>
                </c:pt>
                <c:pt idx="2">
                  <c:v>8435</c:v>
                </c:pt>
                <c:pt idx="3">
                  <c:v>8767</c:v>
                </c:pt>
                <c:pt idx="4">
                  <c:v>10959</c:v>
                </c:pt>
                <c:pt idx="5">
                  <c:v>14880</c:v>
                </c:pt>
                <c:pt idx="6">
                  <c:v>21129</c:v>
                </c:pt>
                <c:pt idx="7">
                  <c:v>26645</c:v>
                </c:pt>
                <c:pt idx="8">
                  <c:v>24069</c:v>
                </c:pt>
                <c:pt idx="9">
                  <c:v>20049</c:v>
                </c:pt>
                <c:pt idx="10">
                  <c:v>26965</c:v>
                </c:pt>
                <c:pt idx="11">
                  <c:v>20593</c:v>
                </c:pt>
                <c:pt idx="12">
                  <c:v>14201</c:v>
                </c:pt>
                <c:pt idx="13">
                  <c:v>7633</c:v>
                </c:pt>
                <c:pt idx="14">
                  <c:v>8135</c:v>
                </c:pt>
                <c:pt idx="15">
                  <c:v>8889</c:v>
                </c:pt>
                <c:pt idx="16">
                  <c:v>10151</c:v>
                </c:pt>
                <c:pt idx="17">
                  <c:v>13918</c:v>
                </c:pt>
                <c:pt idx="18">
                  <c:v>17607</c:v>
                </c:pt>
                <c:pt idx="19">
                  <c:v>25557</c:v>
                </c:pt>
                <c:pt idx="20">
                  <c:v>28508</c:v>
                </c:pt>
                <c:pt idx="21">
                  <c:v>26256</c:v>
                </c:pt>
                <c:pt idx="22">
                  <c:v>24333</c:v>
                </c:pt>
                <c:pt idx="23">
                  <c:v>15068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906768"/>
        <c:axId val="350907328"/>
      </c:lineChart>
      <c:dateAx>
        <c:axId val="35090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907328"/>
        <c:crosses val="autoZero"/>
        <c:auto val="1"/>
        <c:lblOffset val="100"/>
        <c:baseTimeUnit val="months"/>
      </c:dateAx>
      <c:valAx>
        <c:axId val="35090732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90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Daycare!$B$3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Daycare!$A$4:$A$35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Daycare!$B$4:$B$35</c:f>
              <c:numCache>
                <c:formatCode>_(* #,##0_);_(* \(#,##0\);_(* "-"??_);_(@_)</c:formatCode>
                <c:ptCount val="32"/>
                <c:pt idx="0">
                  <c:v>5482</c:v>
                </c:pt>
                <c:pt idx="1">
                  <c:v>5734</c:v>
                </c:pt>
                <c:pt idx="2">
                  <c:v>9086</c:v>
                </c:pt>
                <c:pt idx="3">
                  <c:v>7032</c:v>
                </c:pt>
                <c:pt idx="4">
                  <c:v>5596</c:v>
                </c:pt>
                <c:pt idx="5">
                  <c:v>5207</c:v>
                </c:pt>
                <c:pt idx="6">
                  <c:v>5126</c:v>
                </c:pt>
                <c:pt idx="7">
                  <c:v>5279</c:v>
                </c:pt>
                <c:pt idx="8">
                  <c:v>5974</c:v>
                </c:pt>
                <c:pt idx="9">
                  <c:v>5321</c:v>
                </c:pt>
                <c:pt idx="10">
                  <c:v>5448</c:v>
                </c:pt>
                <c:pt idx="11">
                  <c:v>4749</c:v>
                </c:pt>
                <c:pt idx="12">
                  <c:v>5672</c:v>
                </c:pt>
                <c:pt idx="13">
                  <c:v>5691</c:v>
                </c:pt>
                <c:pt idx="14">
                  <c:v>6557</c:v>
                </c:pt>
                <c:pt idx="15">
                  <c:v>6675</c:v>
                </c:pt>
                <c:pt idx="16">
                  <c:v>5396</c:v>
                </c:pt>
                <c:pt idx="17">
                  <c:v>5224</c:v>
                </c:pt>
                <c:pt idx="18">
                  <c:v>5104</c:v>
                </c:pt>
                <c:pt idx="19">
                  <c:v>5557</c:v>
                </c:pt>
                <c:pt idx="20">
                  <c:v>6610</c:v>
                </c:pt>
                <c:pt idx="21">
                  <c:v>5794</c:v>
                </c:pt>
                <c:pt idx="22">
                  <c:v>5205</c:v>
                </c:pt>
                <c:pt idx="23">
                  <c:v>3584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1248"/>
        <c:axId val="350911808"/>
      </c:lineChart>
      <c:lineChart>
        <c:grouping val="standard"/>
        <c:varyColors val="0"/>
        <c:ser>
          <c:idx val="1"/>
          <c:order val="1"/>
          <c:tx>
            <c:strRef>
              <c:f>Daycare!$C$3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Daycare!$A$4:$A$35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Daycare!$C$4:$C$35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2"/>
          <c:order val="2"/>
          <c:tx>
            <c:strRef>
              <c:f>Daycare!$D$3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Daycare!$A$4:$A$35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Daycare!$D$4:$D$35</c:f>
              <c:numCache>
                <c:formatCode>_(* #,##0_);_(* \(#,##0\);_(* "-"??_);_(@_)</c:formatCode>
                <c:ptCount val="32"/>
                <c:pt idx="0">
                  <c:v>80</c:v>
                </c:pt>
                <c:pt idx="1">
                  <c:v>79</c:v>
                </c:pt>
                <c:pt idx="2">
                  <c:v>93</c:v>
                </c:pt>
                <c:pt idx="3">
                  <c:v>151</c:v>
                </c:pt>
                <c:pt idx="4">
                  <c:v>79</c:v>
                </c:pt>
                <c:pt idx="5">
                  <c:v>75</c:v>
                </c:pt>
                <c:pt idx="6">
                  <c:v>65</c:v>
                </c:pt>
                <c:pt idx="7">
                  <c:v>51</c:v>
                </c:pt>
                <c:pt idx="8">
                  <c:v>74</c:v>
                </c:pt>
                <c:pt idx="9">
                  <c:v>58</c:v>
                </c:pt>
                <c:pt idx="10">
                  <c:v>59</c:v>
                </c:pt>
                <c:pt idx="11">
                  <c:v>62</c:v>
                </c:pt>
                <c:pt idx="12">
                  <c:v>69</c:v>
                </c:pt>
                <c:pt idx="13">
                  <c:v>59</c:v>
                </c:pt>
                <c:pt idx="14">
                  <c:v>73</c:v>
                </c:pt>
                <c:pt idx="15">
                  <c:v>63</c:v>
                </c:pt>
                <c:pt idx="16">
                  <c:v>70</c:v>
                </c:pt>
                <c:pt idx="17">
                  <c:v>75</c:v>
                </c:pt>
                <c:pt idx="18">
                  <c:v>35</c:v>
                </c:pt>
                <c:pt idx="19">
                  <c:v>40</c:v>
                </c:pt>
                <c:pt idx="20">
                  <c:v>35</c:v>
                </c:pt>
                <c:pt idx="21">
                  <c:v>32</c:v>
                </c:pt>
                <c:pt idx="22">
                  <c:v>63</c:v>
                </c:pt>
                <c:pt idx="23">
                  <c:v>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Daycare!$E$3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Daycare!$A$4:$A$35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Daycare!$E$4:$E$35</c:f>
              <c:numCache>
                <c:formatCode>_(* #,##0_);_(* \(#,##0\);_(* "-"??_);_(@_)</c:formatCode>
                <c:ptCount val="32"/>
                <c:pt idx="0">
                  <c:v>452</c:v>
                </c:pt>
                <c:pt idx="1">
                  <c:v>284</c:v>
                </c:pt>
                <c:pt idx="2">
                  <c:v>241</c:v>
                </c:pt>
                <c:pt idx="3">
                  <c:v>313</c:v>
                </c:pt>
                <c:pt idx="4">
                  <c:v>313</c:v>
                </c:pt>
                <c:pt idx="5">
                  <c:v>719</c:v>
                </c:pt>
                <c:pt idx="6">
                  <c:v>1606</c:v>
                </c:pt>
                <c:pt idx="7">
                  <c:v>1833</c:v>
                </c:pt>
                <c:pt idx="8">
                  <c:v>2507</c:v>
                </c:pt>
                <c:pt idx="9">
                  <c:v>2304</c:v>
                </c:pt>
                <c:pt idx="10">
                  <c:v>1898</c:v>
                </c:pt>
                <c:pt idx="11">
                  <c:v>1032</c:v>
                </c:pt>
                <c:pt idx="12">
                  <c:v>446</c:v>
                </c:pt>
                <c:pt idx="13">
                  <c:v>270</c:v>
                </c:pt>
                <c:pt idx="14">
                  <c:v>262</c:v>
                </c:pt>
                <c:pt idx="15">
                  <c:v>279</c:v>
                </c:pt>
                <c:pt idx="16">
                  <c:v>392</c:v>
                </c:pt>
                <c:pt idx="17">
                  <c:v>688</c:v>
                </c:pt>
                <c:pt idx="18">
                  <c:v>1559</c:v>
                </c:pt>
                <c:pt idx="19">
                  <c:v>2318</c:v>
                </c:pt>
                <c:pt idx="20">
                  <c:v>2785</c:v>
                </c:pt>
                <c:pt idx="21">
                  <c:v>3559</c:v>
                </c:pt>
                <c:pt idx="22">
                  <c:v>1948</c:v>
                </c:pt>
                <c:pt idx="23">
                  <c:v>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2928"/>
        <c:axId val="350912368"/>
      </c:lineChart>
      <c:dateAx>
        <c:axId val="35091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911808"/>
        <c:crosses val="autoZero"/>
        <c:auto val="1"/>
        <c:lblOffset val="100"/>
        <c:baseTimeUnit val="months"/>
      </c:dateAx>
      <c:valAx>
        <c:axId val="35091180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911248"/>
        <c:crosses val="autoZero"/>
        <c:crossBetween val="between"/>
      </c:valAx>
      <c:valAx>
        <c:axId val="3509123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912928"/>
        <c:crosses val="max"/>
        <c:crossBetween val="between"/>
      </c:valAx>
      <c:dateAx>
        <c:axId val="350912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09123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CTTC!$B$3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CTTC!$A$4:$A$35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CTTC!$B$4:$B$35</c:f>
              <c:numCache>
                <c:formatCode>_(* #,##0_);_(* \(#,##0\);_(* "-"??_);_(@_)</c:formatCode>
                <c:ptCount val="32"/>
                <c:pt idx="0">
                  <c:v>130674</c:v>
                </c:pt>
                <c:pt idx="1">
                  <c:v>121082</c:v>
                </c:pt>
                <c:pt idx="2">
                  <c:v>130333</c:v>
                </c:pt>
                <c:pt idx="3">
                  <c:v>111310</c:v>
                </c:pt>
                <c:pt idx="4">
                  <c:v>96836</c:v>
                </c:pt>
                <c:pt idx="5">
                  <c:v>96120</c:v>
                </c:pt>
                <c:pt idx="6">
                  <c:v>95282</c:v>
                </c:pt>
                <c:pt idx="7">
                  <c:v>121722</c:v>
                </c:pt>
                <c:pt idx="8">
                  <c:v>97306</c:v>
                </c:pt>
                <c:pt idx="9">
                  <c:v>94091</c:v>
                </c:pt>
                <c:pt idx="10">
                  <c:v>104045</c:v>
                </c:pt>
                <c:pt idx="11">
                  <c:v>97520</c:v>
                </c:pt>
                <c:pt idx="12">
                  <c:v>102940</c:v>
                </c:pt>
                <c:pt idx="13">
                  <c:v>78503</c:v>
                </c:pt>
                <c:pt idx="14">
                  <c:v>111841</c:v>
                </c:pt>
                <c:pt idx="15">
                  <c:v>106559</c:v>
                </c:pt>
                <c:pt idx="16">
                  <c:v>96120</c:v>
                </c:pt>
                <c:pt idx="17">
                  <c:v>96378</c:v>
                </c:pt>
                <c:pt idx="18">
                  <c:v>89168</c:v>
                </c:pt>
                <c:pt idx="19">
                  <c:v>94071</c:v>
                </c:pt>
                <c:pt idx="20">
                  <c:v>94173</c:v>
                </c:pt>
                <c:pt idx="21">
                  <c:v>89619</c:v>
                </c:pt>
                <c:pt idx="22">
                  <c:v>100707</c:v>
                </c:pt>
                <c:pt idx="23">
                  <c:v>76907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7408"/>
        <c:axId val="350917968"/>
      </c:lineChart>
      <c:lineChart>
        <c:grouping val="standard"/>
        <c:varyColors val="0"/>
        <c:ser>
          <c:idx val="1"/>
          <c:order val="1"/>
          <c:tx>
            <c:strRef>
              <c:f>CTTC!$C$3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CTTC!$A$4:$A$35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CTTC!$C$4:$C$35</c:f>
              <c:numCache>
                <c:formatCode>_(* #,##0_);_(* \(#,##0\);_(* "-"??_);_(@_)</c:formatCode>
                <c:ptCount val="32"/>
                <c:pt idx="0" formatCode="General">
                  <c:v>104</c:v>
                </c:pt>
                <c:pt idx="1">
                  <c:v>68</c:v>
                </c:pt>
                <c:pt idx="2" formatCode="General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  <c:pt idx="6">
                  <c:v>242</c:v>
                </c:pt>
                <c:pt idx="7">
                  <c:v>505</c:v>
                </c:pt>
                <c:pt idx="8">
                  <c:v>439</c:v>
                </c:pt>
                <c:pt idx="9">
                  <c:v>380</c:v>
                </c:pt>
                <c:pt idx="10">
                  <c:v>359</c:v>
                </c:pt>
                <c:pt idx="11">
                  <c:v>178</c:v>
                </c:pt>
                <c:pt idx="12">
                  <c:v>26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  <c:pt idx="17">
                  <c:v>32</c:v>
                </c:pt>
                <c:pt idx="18">
                  <c:v>243</c:v>
                </c:pt>
                <c:pt idx="19">
                  <c:v>317</c:v>
                </c:pt>
                <c:pt idx="20">
                  <c:v>446</c:v>
                </c:pt>
                <c:pt idx="21">
                  <c:v>469</c:v>
                </c:pt>
                <c:pt idx="22">
                  <c:v>307</c:v>
                </c:pt>
                <c:pt idx="23">
                  <c:v>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CTTC!$D$3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CTTC!$A$4:$A$35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CTTC!$D$4:$D$35</c:f>
              <c:numCache>
                <c:formatCode>_(* #,##0_);_(* \(#,##0\);_(* "-"??_);_(@_)</c:formatCode>
                <c:ptCount val="32"/>
                <c:pt idx="0">
                  <c:v>394</c:v>
                </c:pt>
                <c:pt idx="1">
                  <c:v>466</c:v>
                </c:pt>
                <c:pt idx="2">
                  <c:v>968</c:v>
                </c:pt>
                <c:pt idx="3">
                  <c:v>557</c:v>
                </c:pt>
                <c:pt idx="4">
                  <c:v>620</c:v>
                </c:pt>
                <c:pt idx="5">
                  <c:v>588</c:v>
                </c:pt>
                <c:pt idx="6">
                  <c:v>369</c:v>
                </c:pt>
                <c:pt idx="7">
                  <c:v>429</c:v>
                </c:pt>
                <c:pt idx="8">
                  <c:v>397</c:v>
                </c:pt>
                <c:pt idx="9">
                  <c:v>413</c:v>
                </c:pt>
                <c:pt idx="10">
                  <c:v>418</c:v>
                </c:pt>
                <c:pt idx="11">
                  <c:v>348</c:v>
                </c:pt>
                <c:pt idx="12">
                  <c:v>487</c:v>
                </c:pt>
                <c:pt idx="13">
                  <c:v>372</c:v>
                </c:pt>
                <c:pt idx="14">
                  <c:v>604</c:v>
                </c:pt>
                <c:pt idx="15">
                  <c:v>530</c:v>
                </c:pt>
                <c:pt idx="16">
                  <c:v>458</c:v>
                </c:pt>
                <c:pt idx="17">
                  <c:v>1384</c:v>
                </c:pt>
                <c:pt idx="18">
                  <c:v>764</c:v>
                </c:pt>
                <c:pt idx="19">
                  <c:v>267</c:v>
                </c:pt>
                <c:pt idx="20">
                  <c:v>361</c:v>
                </c:pt>
                <c:pt idx="21">
                  <c:v>275</c:v>
                </c:pt>
                <c:pt idx="22">
                  <c:v>320</c:v>
                </c:pt>
                <c:pt idx="23">
                  <c:v>282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CTTC!$E$3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CTTC!$A$4:$A$35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CTTC!$E$4:$E$35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19088"/>
        <c:axId val="350918528"/>
      </c:lineChart>
      <c:dateAx>
        <c:axId val="35091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0917968"/>
        <c:crosses val="autoZero"/>
        <c:auto val="1"/>
        <c:lblOffset val="100"/>
        <c:baseTimeUnit val="months"/>
      </c:dateAx>
      <c:valAx>
        <c:axId val="35091796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0917408"/>
        <c:crosses val="autoZero"/>
        <c:crossBetween val="between"/>
      </c:valAx>
      <c:valAx>
        <c:axId val="3509185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0919088"/>
        <c:crosses val="max"/>
        <c:crossBetween val="between"/>
      </c:valAx>
      <c:dateAx>
        <c:axId val="3509190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09185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NWRC!$B$3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NWRC!$A$4:$A$35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NWRC!$B$4:$B$35</c:f>
              <c:numCache>
                <c:formatCode>_(* #,##0_);_(* \(#,##0\);_(* "-"??_);_(@_)</c:formatCode>
                <c:ptCount val="32"/>
                <c:pt idx="0">
                  <c:v>206845</c:v>
                </c:pt>
                <c:pt idx="1">
                  <c:v>232834</c:v>
                </c:pt>
                <c:pt idx="2">
                  <c:v>289822</c:v>
                </c:pt>
                <c:pt idx="3">
                  <c:v>265695</c:v>
                </c:pt>
                <c:pt idx="4">
                  <c:v>213370</c:v>
                </c:pt>
                <c:pt idx="5">
                  <c:v>194132</c:v>
                </c:pt>
                <c:pt idx="6">
                  <c:v>191461</c:v>
                </c:pt>
                <c:pt idx="7">
                  <c:v>190343</c:v>
                </c:pt>
                <c:pt idx="8">
                  <c:v>197009</c:v>
                </c:pt>
                <c:pt idx="9">
                  <c:v>173467</c:v>
                </c:pt>
                <c:pt idx="10">
                  <c:v>194518</c:v>
                </c:pt>
                <c:pt idx="11">
                  <c:v>176533</c:v>
                </c:pt>
                <c:pt idx="12">
                  <c:v>197522</c:v>
                </c:pt>
                <c:pt idx="13">
                  <c:v>189814</c:v>
                </c:pt>
                <c:pt idx="14">
                  <c:v>270332</c:v>
                </c:pt>
                <c:pt idx="15">
                  <c:v>257042</c:v>
                </c:pt>
                <c:pt idx="16">
                  <c:v>210289</c:v>
                </c:pt>
                <c:pt idx="17">
                  <c:v>190565</c:v>
                </c:pt>
                <c:pt idx="18">
                  <c:v>189209</c:v>
                </c:pt>
                <c:pt idx="19">
                  <c:v>188397</c:v>
                </c:pt>
                <c:pt idx="20">
                  <c:v>187082</c:v>
                </c:pt>
                <c:pt idx="21">
                  <c:v>170008</c:v>
                </c:pt>
                <c:pt idx="22">
                  <c:v>186032</c:v>
                </c:pt>
                <c:pt idx="23">
                  <c:v>137414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12688"/>
        <c:axId val="353913248"/>
      </c:lineChart>
      <c:lineChart>
        <c:grouping val="standard"/>
        <c:varyColors val="0"/>
        <c:ser>
          <c:idx val="1"/>
          <c:order val="1"/>
          <c:tx>
            <c:strRef>
              <c:f>NWRC!$C$3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NWRC!$A$4:$A$35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NWRC!$C$4:$C$35</c:f>
              <c:numCache>
                <c:formatCode>_(* #,##0_);_(* \(#,##0\);_(* "-"??_);_(@_)</c:formatCode>
                <c:ptCount val="32"/>
                <c:pt idx="0" formatCode="General">
                  <c:v>74</c:v>
                </c:pt>
                <c:pt idx="1">
                  <c:v>29</c:v>
                </c:pt>
                <c:pt idx="2" formatCode="General">
                  <c:v>22</c:v>
                </c:pt>
                <c:pt idx="3">
                  <c:v>45</c:v>
                </c:pt>
                <c:pt idx="4">
                  <c:v>80</c:v>
                </c:pt>
                <c:pt idx="5">
                  <c:v>172</c:v>
                </c:pt>
                <c:pt idx="6">
                  <c:v>464</c:v>
                </c:pt>
                <c:pt idx="7">
                  <c:v>757</c:v>
                </c:pt>
                <c:pt idx="8">
                  <c:v>811</c:v>
                </c:pt>
                <c:pt idx="9">
                  <c:v>662</c:v>
                </c:pt>
                <c:pt idx="10">
                  <c:v>748</c:v>
                </c:pt>
                <c:pt idx="11">
                  <c:v>232</c:v>
                </c:pt>
                <c:pt idx="12">
                  <c:v>209</c:v>
                </c:pt>
                <c:pt idx="13">
                  <c:v>8</c:v>
                </c:pt>
                <c:pt idx="14">
                  <c:v>13</c:v>
                </c:pt>
                <c:pt idx="15">
                  <c:v>11</c:v>
                </c:pt>
                <c:pt idx="16">
                  <c:v>50</c:v>
                </c:pt>
                <c:pt idx="17">
                  <c:v>105</c:v>
                </c:pt>
                <c:pt idx="18">
                  <c:v>398</c:v>
                </c:pt>
                <c:pt idx="19">
                  <c:v>729</c:v>
                </c:pt>
                <c:pt idx="20">
                  <c:v>1017</c:v>
                </c:pt>
                <c:pt idx="21">
                  <c:v>998</c:v>
                </c:pt>
                <c:pt idx="22">
                  <c:v>677</c:v>
                </c:pt>
                <c:pt idx="23">
                  <c:v>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NWRC!$D$3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NWRC!$A$4:$A$35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NWRC!$D$4:$D$35</c:f>
              <c:numCache>
                <c:formatCode>_(* #,##0_);_(* \(#,##0\);_(* "-"??_);_(@_)</c:formatCode>
                <c:ptCount val="32"/>
                <c:pt idx="0">
                  <c:v>92</c:v>
                </c:pt>
                <c:pt idx="1">
                  <c:v>257</c:v>
                </c:pt>
                <c:pt idx="2">
                  <c:v>112</c:v>
                </c:pt>
                <c:pt idx="3">
                  <c:v>83</c:v>
                </c:pt>
                <c:pt idx="4">
                  <c:v>91</c:v>
                </c:pt>
                <c:pt idx="5">
                  <c:v>114</c:v>
                </c:pt>
                <c:pt idx="6">
                  <c:v>104</c:v>
                </c:pt>
                <c:pt idx="7">
                  <c:v>100</c:v>
                </c:pt>
                <c:pt idx="8">
                  <c:v>123</c:v>
                </c:pt>
                <c:pt idx="9">
                  <c:v>110</c:v>
                </c:pt>
                <c:pt idx="10">
                  <c:v>200</c:v>
                </c:pt>
                <c:pt idx="11">
                  <c:v>138</c:v>
                </c:pt>
                <c:pt idx="12">
                  <c:v>164</c:v>
                </c:pt>
                <c:pt idx="13">
                  <c:v>137</c:v>
                </c:pt>
                <c:pt idx="14">
                  <c:v>137</c:v>
                </c:pt>
                <c:pt idx="15">
                  <c:v>93</c:v>
                </c:pt>
                <c:pt idx="16">
                  <c:v>105</c:v>
                </c:pt>
                <c:pt idx="17">
                  <c:v>114</c:v>
                </c:pt>
                <c:pt idx="18">
                  <c:v>122</c:v>
                </c:pt>
                <c:pt idx="19">
                  <c:v>221</c:v>
                </c:pt>
                <c:pt idx="20">
                  <c:v>228</c:v>
                </c:pt>
                <c:pt idx="21">
                  <c:v>205</c:v>
                </c:pt>
                <c:pt idx="22">
                  <c:v>218</c:v>
                </c:pt>
                <c:pt idx="23">
                  <c:v>190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NWRC!$E$3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NWRC!$A$4:$A$35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NWRC!$E$4:$E$35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14368"/>
        <c:axId val="353913808"/>
      </c:lineChart>
      <c:dateAx>
        <c:axId val="35391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3913248"/>
        <c:crosses val="autoZero"/>
        <c:auto val="1"/>
        <c:lblOffset val="100"/>
        <c:baseTimeUnit val="months"/>
      </c:dateAx>
      <c:valAx>
        <c:axId val="35391324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912688"/>
        <c:crosses val="autoZero"/>
        <c:crossBetween val="between"/>
      </c:valAx>
      <c:valAx>
        <c:axId val="3539138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3914368"/>
        <c:crosses val="max"/>
        <c:crossBetween val="between"/>
      </c:valAx>
      <c:dateAx>
        <c:axId val="3539143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39138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 HCI'!$B$3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 HCI'!$A$4:$A$35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HCI'!$B$4:$B$35</c:f>
              <c:numCache>
                <c:formatCode>_(* #,##0.00_);_(* \(#,##0.00\);_(* "-"??_);_(@_)</c:formatCode>
                <c:ptCount val="32"/>
                <c:pt idx="0">
                  <c:v>28629</c:v>
                </c:pt>
                <c:pt idx="1">
                  <c:v>33852</c:v>
                </c:pt>
                <c:pt idx="2">
                  <c:v>39343</c:v>
                </c:pt>
                <c:pt idx="3">
                  <c:v>38384</c:v>
                </c:pt>
                <c:pt idx="4">
                  <c:v>30214</c:v>
                </c:pt>
                <c:pt idx="5">
                  <c:v>29281</c:v>
                </c:pt>
                <c:pt idx="6">
                  <c:v>27929</c:v>
                </c:pt>
                <c:pt idx="7">
                  <c:v>27267</c:v>
                </c:pt>
                <c:pt idx="8">
                  <c:v>28174</c:v>
                </c:pt>
                <c:pt idx="9">
                  <c:v>25564</c:v>
                </c:pt>
                <c:pt idx="10">
                  <c:v>28266</c:v>
                </c:pt>
                <c:pt idx="11">
                  <c:v>27565</c:v>
                </c:pt>
                <c:pt idx="12">
                  <c:v>35118</c:v>
                </c:pt>
                <c:pt idx="13">
                  <c:v>28771</c:v>
                </c:pt>
                <c:pt idx="14">
                  <c:v>40638</c:v>
                </c:pt>
                <c:pt idx="15">
                  <c:v>36411</c:v>
                </c:pt>
                <c:pt idx="16">
                  <c:v>31919</c:v>
                </c:pt>
                <c:pt idx="17">
                  <c:v>32097</c:v>
                </c:pt>
                <c:pt idx="18">
                  <c:v>27356</c:v>
                </c:pt>
                <c:pt idx="19">
                  <c:v>25885</c:v>
                </c:pt>
                <c:pt idx="20">
                  <c:v>28174</c:v>
                </c:pt>
                <c:pt idx="21">
                  <c:v>25564</c:v>
                </c:pt>
                <c:pt idx="22">
                  <c:v>28266</c:v>
                </c:pt>
                <c:pt idx="23">
                  <c:v>27565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18848"/>
        <c:axId val="353919408"/>
      </c:lineChart>
      <c:lineChart>
        <c:grouping val="standard"/>
        <c:varyColors val="0"/>
        <c:ser>
          <c:idx val="1"/>
          <c:order val="1"/>
          <c:tx>
            <c:strRef>
              <c:f>' HCI'!$C$3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 HCI'!$A$4:$A$35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HCI'!$C$4:$C$35</c:f>
              <c:numCache>
                <c:formatCode>_(* #,##0.00_);_(* \(#,##0.00\);_(* "-"??_);_(@_)</c:formatCode>
                <c:ptCount val="32"/>
                <c:pt idx="0">
                  <c:v>0</c:v>
                </c:pt>
                <c:pt idx="1">
                  <c:v>0.14000000000000001</c:v>
                </c:pt>
                <c:pt idx="2">
                  <c:v>0.08</c:v>
                </c:pt>
                <c:pt idx="3">
                  <c:v>0.01</c:v>
                </c:pt>
                <c:pt idx="4">
                  <c:v>0.02</c:v>
                </c:pt>
                <c:pt idx="5">
                  <c:v>13</c:v>
                </c:pt>
                <c:pt idx="6">
                  <c:v>39</c:v>
                </c:pt>
                <c:pt idx="7">
                  <c:v>61</c:v>
                </c:pt>
                <c:pt idx="8">
                  <c:v>62</c:v>
                </c:pt>
                <c:pt idx="9">
                  <c:v>49</c:v>
                </c:pt>
                <c:pt idx="10">
                  <c:v>56</c:v>
                </c:pt>
                <c:pt idx="11">
                  <c:v>35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48</c:v>
                </c:pt>
                <c:pt idx="19">
                  <c:v>57</c:v>
                </c:pt>
                <c:pt idx="20">
                  <c:v>62</c:v>
                </c:pt>
                <c:pt idx="21">
                  <c:v>49</c:v>
                </c:pt>
                <c:pt idx="22">
                  <c:v>56</c:v>
                </c:pt>
                <c:pt idx="23">
                  <c:v>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HCI'!$D$3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HCI'!$A$4:$A$35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HCI'!$D$4:$D$35</c:f>
              <c:numCache>
                <c:formatCode>_(* #,##0.00_);_(* \(#,##0.00\);_(* "-"??_);_(@_)</c:formatCode>
                <c:ptCount val="32"/>
                <c:pt idx="0">
                  <c:v>8.06</c:v>
                </c:pt>
                <c:pt idx="1">
                  <c:v>21.71</c:v>
                </c:pt>
                <c:pt idx="2">
                  <c:v>34.840000000000003</c:v>
                </c:pt>
                <c:pt idx="3">
                  <c:v>37.57</c:v>
                </c:pt>
                <c:pt idx="4">
                  <c:v>13.78</c:v>
                </c:pt>
                <c:pt idx="5">
                  <c:v>10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9">
                  <c:v>12</c:v>
                </c:pt>
                <c:pt idx="10">
                  <c:v>11</c:v>
                </c:pt>
                <c:pt idx="11">
                  <c:v>6</c:v>
                </c:pt>
                <c:pt idx="12">
                  <c:v>17</c:v>
                </c:pt>
                <c:pt idx="13">
                  <c:v>18</c:v>
                </c:pt>
                <c:pt idx="14">
                  <c:v>29</c:v>
                </c:pt>
                <c:pt idx="15">
                  <c:v>30</c:v>
                </c:pt>
                <c:pt idx="16">
                  <c:v>30</c:v>
                </c:pt>
                <c:pt idx="17">
                  <c:v>6</c:v>
                </c:pt>
                <c:pt idx="18">
                  <c:v>7</c:v>
                </c:pt>
                <c:pt idx="19">
                  <c:v>3</c:v>
                </c:pt>
                <c:pt idx="20">
                  <c:v>6</c:v>
                </c:pt>
                <c:pt idx="21">
                  <c:v>12</c:v>
                </c:pt>
                <c:pt idx="22">
                  <c:v>11</c:v>
                </c:pt>
                <c:pt idx="23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HCI'!$E$3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 HCI'!$A$4:$A$35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 HCI'!$E$4:$E$35</c:f>
              <c:numCache>
                <c:formatCode>_(* #,##0.00_);_(* \(#,##0.00\);_(*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20528"/>
        <c:axId val="353919968"/>
      </c:lineChart>
      <c:dateAx>
        <c:axId val="35391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3919408"/>
        <c:crosses val="autoZero"/>
        <c:auto val="1"/>
        <c:lblOffset val="100"/>
        <c:baseTimeUnit val="months"/>
      </c:dateAx>
      <c:valAx>
        <c:axId val="35391940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53918848"/>
        <c:crosses val="autoZero"/>
        <c:crossBetween val="between"/>
      </c:valAx>
      <c:valAx>
        <c:axId val="3539199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53920528"/>
        <c:crosses val="max"/>
        <c:crossBetween val="between"/>
      </c:valAx>
      <c:dateAx>
        <c:axId val="353920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391996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Tory!$B$3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Tory!$A$4:$A$35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Tory!$B$4:$B$35</c:f>
              <c:numCache>
                <c:formatCode>_(* #,##0_);_(* \(#,##0\);_(* "-"??_);_(@_)</c:formatCode>
                <c:ptCount val="32"/>
                <c:pt idx="0">
                  <c:v>251705</c:v>
                </c:pt>
                <c:pt idx="1">
                  <c:v>279145</c:v>
                </c:pt>
                <c:pt idx="2">
                  <c:v>352296</c:v>
                </c:pt>
                <c:pt idx="3">
                  <c:v>323528</c:v>
                </c:pt>
                <c:pt idx="4">
                  <c:v>263682</c:v>
                </c:pt>
                <c:pt idx="5">
                  <c:v>228212</c:v>
                </c:pt>
                <c:pt idx="6">
                  <c:v>193608</c:v>
                </c:pt>
                <c:pt idx="7">
                  <c:v>197011</c:v>
                </c:pt>
                <c:pt idx="8">
                  <c:v>199113</c:v>
                </c:pt>
                <c:pt idx="9">
                  <c:v>178225</c:v>
                </c:pt>
                <c:pt idx="10">
                  <c:v>192876</c:v>
                </c:pt>
                <c:pt idx="11">
                  <c:v>190129</c:v>
                </c:pt>
                <c:pt idx="12">
                  <c:v>251705</c:v>
                </c:pt>
                <c:pt idx="13">
                  <c:v>279145</c:v>
                </c:pt>
                <c:pt idx="14">
                  <c:v>352296</c:v>
                </c:pt>
                <c:pt idx="15">
                  <c:v>323528</c:v>
                </c:pt>
                <c:pt idx="16">
                  <c:v>263682</c:v>
                </c:pt>
                <c:pt idx="17">
                  <c:v>228212</c:v>
                </c:pt>
                <c:pt idx="18">
                  <c:v>193608</c:v>
                </c:pt>
                <c:pt idx="19">
                  <c:v>102962</c:v>
                </c:pt>
                <c:pt idx="20">
                  <c:v>180719</c:v>
                </c:pt>
                <c:pt idx="21">
                  <c:v>165326</c:v>
                </c:pt>
                <c:pt idx="22">
                  <c:v>172174</c:v>
                </c:pt>
                <c:pt idx="23">
                  <c:v>159456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25008"/>
        <c:axId val="353925568"/>
      </c:lineChart>
      <c:lineChart>
        <c:grouping val="standard"/>
        <c:varyColors val="0"/>
        <c:ser>
          <c:idx val="1"/>
          <c:order val="1"/>
          <c:tx>
            <c:strRef>
              <c:f>Tory!$C$3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Tory!$A$4:$A$35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Tory!$C$4:$C$35</c:f>
              <c:numCache>
                <c:formatCode>_(* #,##0_);_(* \(#,##0\);_(* "-"??_);_(@_)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197</c:v>
                </c:pt>
                <c:pt idx="6">
                  <c:v>699</c:v>
                </c:pt>
                <c:pt idx="7">
                  <c:v>936</c:v>
                </c:pt>
                <c:pt idx="8">
                  <c:v>579</c:v>
                </c:pt>
                <c:pt idx="9">
                  <c:v>476</c:v>
                </c:pt>
                <c:pt idx="10">
                  <c:v>533</c:v>
                </c:pt>
                <c:pt idx="11">
                  <c:v>394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197</c:v>
                </c:pt>
                <c:pt idx="18">
                  <c:v>699</c:v>
                </c:pt>
                <c:pt idx="19">
                  <c:v>1017</c:v>
                </c:pt>
                <c:pt idx="20">
                  <c:v>579</c:v>
                </c:pt>
                <c:pt idx="21">
                  <c:v>476</c:v>
                </c:pt>
                <c:pt idx="22">
                  <c:v>533</c:v>
                </c:pt>
                <c:pt idx="23">
                  <c:v>394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Tory!$D$3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Tory!$A$4:$A$35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Tory!$D$4:$D$35</c:f>
              <c:numCache>
                <c:formatCode>_(* #,##0_);_(* \(#,##0\);_(* "-"??_);_(@_)</c:formatCode>
                <c:ptCount val="32"/>
                <c:pt idx="0">
                  <c:v>2315</c:v>
                </c:pt>
                <c:pt idx="1">
                  <c:v>2232</c:v>
                </c:pt>
                <c:pt idx="2">
                  <c:v>2322</c:v>
                </c:pt>
                <c:pt idx="3">
                  <c:v>2320</c:v>
                </c:pt>
                <c:pt idx="4">
                  <c:v>2227</c:v>
                </c:pt>
                <c:pt idx="5">
                  <c:v>2277</c:v>
                </c:pt>
                <c:pt idx="6">
                  <c:v>2227</c:v>
                </c:pt>
                <c:pt idx="7">
                  <c:v>2200</c:v>
                </c:pt>
                <c:pt idx="8">
                  <c:v>2288</c:v>
                </c:pt>
                <c:pt idx="9">
                  <c:v>2068</c:v>
                </c:pt>
                <c:pt idx="10">
                  <c:v>2290</c:v>
                </c:pt>
                <c:pt idx="11">
                  <c:v>2228</c:v>
                </c:pt>
                <c:pt idx="12">
                  <c:v>1355</c:v>
                </c:pt>
                <c:pt idx="13">
                  <c:v>1736</c:v>
                </c:pt>
                <c:pt idx="14">
                  <c:v>1529</c:v>
                </c:pt>
                <c:pt idx="15">
                  <c:v>2308</c:v>
                </c:pt>
                <c:pt idx="16">
                  <c:v>2232</c:v>
                </c:pt>
                <c:pt idx="17">
                  <c:v>1875</c:v>
                </c:pt>
                <c:pt idx="18">
                  <c:v>2227</c:v>
                </c:pt>
                <c:pt idx="19">
                  <c:v>1092</c:v>
                </c:pt>
                <c:pt idx="20">
                  <c:v>1950</c:v>
                </c:pt>
                <c:pt idx="21">
                  <c:v>2068</c:v>
                </c:pt>
                <c:pt idx="22">
                  <c:v>2290</c:v>
                </c:pt>
                <c:pt idx="23">
                  <c:v>2228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Tory!$E$3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Tory!$A$4:$A$35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Tory!$E$4:$E$35</c:f>
              <c:numCache>
                <c:formatCode>_(* #,##0_);_(* \(#,##0\);_(* "-"??_);_(@_)</c:formatCode>
                <c:ptCount val="32"/>
                <c:pt idx="0">
                  <c:v>166</c:v>
                </c:pt>
                <c:pt idx="1">
                  <c:v>100</c:v>
                </c:pt>
                <c:pt idx="2">
                  <c:v>11</c:v>
                </c:pt>
                <c:pt idx="3">
                  <c:v>94</c:v>
                </c:pt>
                <c:pt idx="4">
                  <c:v>94</c:v>
                </c:pt>
                <c:pt idx="5">
                  <c:v>703</c:v>
                </c:pt>
                <c:pt idx="6">
                  <c:v>3138</c:v>
                </c:pt>
                <c:pt idx="7">
                  <c:v>4517</c:v>
                </c:pt>
                <c:pt idx="8">
                  <c:v>4871</c:v>
                </c:pt>
                <c:pt idx="9">
                  <c:v>3866</c:v>
                </c:pt>
                <c:pt idx="10">
                  <c:v>1790</c:v>
                </c:pt>
                <c:pt idx="11">
                  <c:v>1713</c:v>
                </c:pt>
                <c:pt idx="12">
                  <c:v>186</c:v>
                </c:pt>
                <c:pt idx="13">
                  <c:v>20</c:v>
                </c:pt>
                <c:pt idx="14">
                  <c:v>11</c:v>
                </c:pt>
                <c:pt idx="15">
                  <c:v>9</c:v>
                </c:pt>
                <c:pt idx="16">
                  <c:v>154</c:v>
                </c:pt>
                <c:pt idx="17">
                  <c:v>771</c:v>
                </c:pt>
                <c:pt idx="18">
                  <c:v>2141</c:v>
                </c:pt>
                <c:pt idx="19">
                  <c:v>3109</c:v>
                </c:pt>
                <c:pt idx="20">
                  <c:v>4805</c:v>
                </c:pt>
                <c:pt idx="21">
                  <c:v>5887</c:v>
                </c:pt>
                <c:pt idx="22">
                  <c:v>3281</c:v>
                </c:pt>
                <c:pt idx="23">
                  <c:v>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26688"/>
        <c:axId val="353926128"/>
      </c:lineChart>
      <c:dateAx>
        <c:axId val="35392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3925568"/>
        <c:crosses val="autoZero"/>
        <c:auto val="1"/>
        <c:lblOffset val="100"/>
        <c:baseTimeUnit val="months"/>
      </c:dateAx>
      <c:valAx>
        <c:axId val="35392556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925008"/>
        <c:crosses val="autoZero"/>
        <c:crossBetween val="between"/>
      </c:valAx>
      <c:valAx>
        <c:axId val="35392612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926688"/>
        <c:crosses val="max"/>
        <c:crossBetween val="between"/>
      </c:valAx>
      <c:dateAx>
        <c:axId val="353926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392612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Macodrum!$B$3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Macodrum!$A$4:$A$35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Macodrum!$B$4:$B$35</c:f>
              <c:numCache>
                <c:formatCode>_(* #,##0_);_(* \(#,##0\);_(* "-"??_);_(@_)</c:formatCode>
                <c:ptCount val="32"/>
                <c:pt idx="0">
                  <c:v>226175</c:v>
                </c:pt>
                <c:pt idx="1">
                  <c:v>265268</c:v>
                </c:pt>
                <c:pt idx="2">
                  <c:v>309198</c:v>
                </c:pt>
                <c:pt idx="3">
                  <c:v>284173</c:v>
                </c:pt>
                <c:pt idx="4">
                  <c:v>236277</c:v>
                </c:pt>
                <c:pt idx="5">
                  <c:v>213342</c:v>
                </c:pt>
                <c:pt idx="6">
                  <c:v>209943</c:v>
                </c:pt>
                <c:pt idx="7">
                  <c:v>219375</c:v>
                </c:pt>
                <c:pt idx="8">
                  <c:v>218518</c:v>
                </c:pt>
                <c:pt idx="9">
                  <c:v>195718</c:v>
                </c:pt>
                <c:pt idx="10">
                  <c:v>191858</c:v>
                </c:pt>
                <c:pt idx="11">
                  <c:v>204018</c:v>
                </c:pt>
                <c:pt idx="12">
                  <c:v>508969</c:v>
                </c:pt>
                <c:pt idx="13">
                  <c:v>551521</c:v>
                </c:pt>
                <c:pt idx="14">
                  <c:v>583471</c:v>
                </c:pt>
                <c:pt idx="15">
                  <c:v>562871</c:v>
                </c:pt>
                <c:pt idx="16">
                  <c:v>521756</c:v>
                </c:pt>
                <c:pt idx="17">
                  <c:v>541200</c:v>
                </c:pt>
                <c:pt idx="18">
                  <c:v>558716</c:v>
                </c:pt>
                <c:pt idx="19">
                  <c:v>523487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6592"/>
        <c:axId val="353817152"/>
      </c:lineChart>
      <c:lineChart>
        <c:grouping val="standard"/>
        <c:varyColors val="0"/>
        <c:ser>
          <c:idx val="1"/>
          <c:order val="1"/>
          <c:tx>
            <c:strRef>
              <c:f>Macodrum!$C$3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Macodrum!$A$4:$A$35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Macodrum!$C$4:$C$35</c:f>
              <c:numCache>
                <c:formatCode>_(* #,##0_);_(* \(#,##0\);_(* "-"??_);_(@_)</c:formatCode>
                <c:ptCount val="32"/>
                <c:pt idx="0">
                  <c:v>87</c:v>
                </c:pt>
                <c:pt idx="1">
                  <c:v>39</c:v>
                </c:pt>
                <c:pt idx="2">
                  <c:v>58</c:v>
                </c:pt>
                <c:pt idx="3">
                  <c:v>66</c:v>
                </c:pt>
                <c:pt idx="4">
                  <c:v>577</c:v>
                </c:pt>
                <c:pt idx="5">
                  <c:v>1331</c:v>
                </c:pt>
                <c:pt idx="6">
                  <c:v>1899</c:v>
                </c:pt>
                <c:pt idx="7">
                  <c:v>2102</c:v>
                </c:pt>
                <c:pt idx="8">
                  <c:v>1786</c:v>
                </c:pt>
                <c:pt idx="9">
                  <c:v>1372</c:v>
                </c:pt>
                <c:pt idx="10">
                  <c:v>785</c:v>
                </c:pt>
                <c:pt idx="11">
                  <c:v>834</c:v>
                </c:pt>
                <c:pt idx="12">
                  <c:v>951</c:v>
                </c:pt>
                <c:pt idx="13">
                  <c:v>591</c:v>
                </c:pt>
                <c:pt idx="14">
                  <c:v>586</c:v>
                </c:pt>
                <c:pt idx="15">
                  <c:v>289</c:v>
                </c:pt>
                <c:pt idx="16">
                  <c:v>673</c:v>
                </c:pt>
                <c:pt idx="17">
                  <c:v>901</c:v>
                </c:pt>
                <c:pt idx="18">
                  <c:v>2486</c:v>
                </c:pt>
                <c:pt idx="19">
                  <c:v>5896</c:v>
                </c:pt>
                <c:pt idx="20">
                  <c:v>6086</c:v>
                </c:pt>
                <c:pt idx="21">
                  <c:v>5525</c:v>
                </c:pt>
                <c:pt idx="22">
                  <c:v>5975</c:v>
                </c:pt>
                <c:pt idx="23">
                  <c:v>4533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Macodrum!$D$3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Macodrum!$A$4:$A$35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Macodrum!$D$4:$D$35</c:f>
              <c:numCache>
                <c:formatCode>_(* #,##0_);_(* \(#,##0\);_(* "-"??_);_(@_)</c:formatCode>
                <c:ptCount val="32"/>
                <c:pt idx="0">
                  <c:v>3595</c:v>
                </c:pt>
                <c:pt idx="1">
                  <c:v>1827</c:v>
                </c:pt>
                <c:pt idx="2">
                  <c:v>1661</c:v>
                </c:pt>
                <c:pt idx="3">
                  <c:v>1238</c:v>
                </c:pt>
                <c:pt idx="4">
                  <c:v>2107</c:v>
                </c:pt>
                <c:pt idx="5">
                  <c:v>1867</c:v>
                </c:pt>
                <c:pt idx="6">
                  <c:v>1466</c:v>
                </c:pt>
                <c:pt idx="7">
                  <c:v>1519</c:v>
                </c:pt>
                <c:pt idx="8">
                  <c:v>1474</c:v>
                </c:pt>
                <c:pt idx="9">
                  <c:v>1663</c:v>
                </c:pt>
                <c:pt idx="10">
                  <c:v>1638</c:v>
                </c:pt>
                <c:pt idx="11">
                  <c:v>1803</c:v>
                </c:pt>
                <c:pt idx="12">
                  <c:v>2021</c:v>
                </c:pt>
                <c:pt idx="13">
                  <c:v>2784</c:v>
                </c:pt>
                <c:pt idx="14">
                  <c:v>2037</c:v>
                </c:pt>
                <c:pt idx="15">
                  <c:v>1305</c:v>
                </c:pt>
                <c:pt idx="16">
                  <c:v>2458</c:v>
                </c:pt>
                <c:pt idx="17">
                  <c:v>1674</c:v>
                </c:pt>
                <c:pt idx="18">
                  <c:v>1331</c:v>
                </c:pt>
                <c:pt idx="19">
                  <c:v>1387</c:v>
                </c:pt>
                <c:pt idx="20">
                  <c:v>1391</c:v>
                </c:pt>
                <c:pt idx="21">
                  <c:v>1268</c:v>
                </c:pt>
                <c:pt idx="22">
                  <c:v>1403</c:v>
                </c:pt>
                <c:pt idx="23">
                  <c:v>1361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Macodrum!$E$3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Macodrum!$A$4:$A$35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Macodrum!$E$4:$E$35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18272"/>
        <c:axId val="353817712"/>
      </c:lineChart>
      <c:dateAx>
        <c:axId val="35381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3817152"/>
        <c:crosses val="autoZero"/>
        <c:auto val="1"/>
        <c:lblOffset val="100"/>
        <c:baseTimeUnit val="months"/>
      </c:dateAx>
      <c:valAx>
        <c:axId val="353817152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816592"/>
        <c:crosses val="autoZero"/>
        <c:crossBetween val="between"/>
      </c:valAx>
      <c:valAx>
        <c:axId val="3538177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818272"/>
        <c:crosses val="max"/>
        <c:crossBetween val="between"/>
      </c:valAx>
      <c:dateAx>
        <c:axId val="3538182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381771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'Paterson Hall'!$B$3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'Paterson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'Paterson Hall'!$B$4:$B$35</c:f>
              <c:numCache>
                <c:formatCode>_(* #,##0_);_(* \(#,##0\);_(* "-"??_);_(@_)</c:formatCode>
                <c:ptCount val="32"/>
                <c:pt idx="0">
                  <c:v>52446</c:v>
                </c:pt>
                <c:pt idx="1">
                  <c:v>51815</c:v>
                </c:pt>
                <c:pt idx="2">
                  <c:v>54343</c:v>
                </c:pt>
                <c:pt idx="3">
                  <c:v>50548</c:v>
                </c:pt>
                <c:pt idx="4">
                  <c:v>55281</c:v>
                </c:pt>
                <c:pt idx="5">
                  <c:v>58881</c:v>
                </c:pt>
                <c:pt idx="6">
                  <c:v>66372</c:v>
                </c:pt>
                <c:pt idx="7">
                  <c:v>65371</c:v>
                </c:pt>
                <c:pt idx="8">
                  <c:v>66562</c:v>
                </c:pt>
                <c:pt idx="9">
                  <c:v>57981</c:v>
                </c:pt>
                <c:pt idx="10">
                  <c:v>62488</c:v>
                </c:pt>
                <c:pt idx="11">
                  <c:v>58363</c:v>
                </c:pt>
                <c:pt idx="12">
                  <c:v>50725</c:v>
                </c:pt>
                <c:pt idx="13">
                  <c:v>45808</c:v>
                </c:pt>
                <c:pt idx="14">
                  <c:v>44614</c:v>
                </c:pt>
                <c:pt idx="15">
                  <c:v>47040</c:v>
                </c:pt>
                <c:pt idx="16">
                  <c:v>57737</c:v>
                </c:pt>
                <c:pt idx="17">
                  <c:v>60761</c:v>
                </c:pt>
                <c:pt idx="18">
                  <c:v>62925</c:v>
                </c:pt>
                <c:pt idx="19">
                  <c:v>60283</c:v>
                </c:pt>
                <c:pt idx="20">
                  <c:v>64991</c:v>
                </c:pt>
                <c:pt idx="21">
                  <c:v>59707</c:v>
                </c:pt>
                <c:pt idx="22">
                  <c:v>65060</c:v>
                </c:pt>
                <c:pt idx="23">
                  <c:v>54384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2752"/>
        <c:axId val="353823312"/>
      </c:lineChart>
      <c:lineChart>
        <c:grouping val="standard"/>
        <c:varyColors val="0"/>
        <c:ser>
          <c:idx val="1"/>
          <c:order val="1"/>
          <c:tx>
            <c:strRef>
              <c:f>'Paterson Hall'!$C$3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'Paterson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'Paterson Hall'!$C$4:$C$35</c:f>
              <c:numCache>
                <c:formatCode>_(* #,##0_);_(* \(#,##0\);_(* "-"??_);_(@_)</c:formatCode>
                <c:ptCount val="32"/>
                <c:pt idx="0">
                  <c:v>272</c:v>
                </c:pt>
                <c:pt idx="1">
                  <c:v>299</c:v>
                </c:pt>
                <c:pt idx="2">
                  <c:v>410</c:v>
                </c:pt>
                <c:pt idx="3">
                  <c:v>338</c:v>
                </c:pt>
                <c:pt idx="4">
                  <c:v>247</c:v>
                </c:pt>
                <c:pt idx="5">
                  <c:v>349</c:v>
                </c:pt>
                <c:pt idx="6">
                  <c:v>814</c:v>
                </c:pt>
                <c:pt idx="7">
                  <c:v>681</c:v>
                </c:pt>
                <c:pt idx="8">
                  <c:v>258</c:v>
                </c:pt>
                <c:pt idx="9">
                  <c:v>167</c:v>
                </c:pt>
                <c:pt idx="10">
                  <c:v>837</c:v>
                </c:pt>
                <c:pt idx="11">
                  <c:v>505</c:v>
                </c:pt>
                <c:pt idx="12">
                  <c:v>60</c:v>
                </c:pt>
                <c:pt idx="13">
                  <c:v>52</c:v>
                </c:pt>
                <c:pt idx="14">
                  <c:v>21</c:v>
                </c:pt>
                <c:pt idx="15">
                  <c:v>22</c:v>
                </c:pt>
                <c:pt idx="16">
                  <c:v>20</c:v>
                </c:pt>
                <c:pt idx="17">
                  <c:v>349</c:v>
                </c:pt>
                <c:pt idx="18">
                  <c:v>814</c:v>
                </c:pt>
                <c:pt idx="19">
                  <c:v>613</c:v>
                </c:pt>
                <c:pt idx="20">
                  <c:v>1261</c:v>
                </c:pt>
                <c:pt idx="21">
                  <c:v>1228</c:v>
                </c:pt>
                <c:pt idx="22">
                  <c:v>856</c:v>
                </c:pt>
                <c:pt idx="23">
                  <c:v>311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'Paterson Hall'!$D$3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'Paterson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'Paterson Hall'!$D$4:$D$35</c:f>
              <c:numCache>
                <c:formatCode>_(* #,##0_);_(* \(#,##0\);_(* "-"??_);_(@_)</c:formatCode>
                <c:ptCount val="32"/>
                <c:pt idx="0">
                  <c:v>123</c:v>
                </c:pt>
                <c:pt idx="1">
                  <c:v>110</c:v>
                </c:pt>
                <c:pt idx="2">
                  <c:v>116</c:v>
                </c:pt>
                <c:pt idx="3">
                  <c:v>98</c:v>
                </c:pt>
                <c:pt idx="4">
                  <c:v>265</c:v>
                </c:pt>
                <c:pt idx="5">
                  <c:v>256</c:v>
                </c:pt>
                <c:pt idx="6">
                  <c:v>285</c:v>
                </c:pt>
                <c:pt idx="7">
                  <c:v>152</c:v>
                </c:pt>
                <c:pt idx="8">
                  <c:v>231</c:v>
                </c:pt>
                <c:pt idx="9">
                  <c:v>196</c:v>
                </c:pt>
                <c:pt idx="10">
                  <c:v>261</c:v>
                </c:pt>
                <c:pt idx="11">
                  <c:v>199</c:v>
                </c:pt>
                <c:pt idx="12">
                  <c:v>124</c:v>
                </c:pt>
                <c:pt idx="13">
                  <c:v>112</c:v>
                </c:pt>
                <c:pt idx="14">
                  <c:v>139</c:v>
                </c:pt>
                <c:pt idx="15">
                  <c:v>81</c:v>
                </c:pt>
                <c:pt idx="16">
                  <c:v>245</c:v>
                </c:pt>
                <c:pt idx="17">
                  <c:v>224</c:v>
                </c:pt>
                <c:pt idx="18">
                  <c:v>239</c:v>
                </c:pt>
                <c:pt idx="19">
                  <c:v>141</c:v>
                </c:pt>
                <c:pt idx="20">
                  <c:v>347</c:v>
                </c:pt>
                <c:pt idx="21">
                  <c:v>263</c:v>
                </c:pt>
                <c:pt idx="22">
                  <c:v>312</c:v>
                </c:pt>
                <c:pt idx="23">
                  <c:v>215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'Paterson Hall'!$E$3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'Paterson Hall'!$A$4:$A$35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'Paterson Hall'!$E$4:$E$35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4432"/>
        <c:axId val="353823872"/>
      </c:lineChart>
      <c:dateAx>
        <c:axId val="3538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3823312"/>
        <c:crosses val="autoZero"/>
        <c:auto val="1"/>
        <c:lblOffset val="100"/>
        <c:baseTimeUnit val="months"/>
      </c:dateAx>
      <c:valAx>
        <c:axId val="353823312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822752"/>
        <c:crosses val="autoZero"/>
        <c:crossBetween val="between"/>
      </c:valAx>
      <c:valAx>
        <c:axId val="3538238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824432"/>
        <c:crosses val="max"/>
        <c:crossBetween val="between"/>
      </c:valAx>
      <c:dateAx>
        <c:axId val="3538244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382387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Total Annual </a:t>
            </a:r>
            <a:r>
              <a:rPr lang="en-US"/>
              <a:t>kWh/House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SUMMARY!$D$2</c:f>
              <c:strCache>
                <c:ptCount val="1"/>
                <c:pt idx="0">
                  <c:v>kWh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SUMMARY!$B$4:$B$12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SUMMARY!$D$4:$D$12</c:f>
              <c:numCache>
                <c:formatCode>_(* #,##0_);_(* \(#,##0\);_(* "-"??_);_(@_)</c:formatCode>
                <c:ptCount val="9"/>
                <c:pt idx="0">
                  <c:v>225836</c:v>
                </c:pt>
                <c:pt idx="1">
                  <c:v>187953</c:v>
                </c:pt>
                <c:pt idx="2">
                  <c:v>555781</c:v>
                </c:pt>
                <c:pt idx="3">
                  <c:v>1659374</c:v>
                </c:pt>
                <c:pt idx="4">
                  <c:v>784406</c:v>
                </c:pt>
                <c:pt idx="5">
                  <c:v>1217030</c:v>
                </c:pt>
                <c:pt idx="6">
                  <c:v>1095832</c:v>
                </c:pt>
                <c:pt idx="7">
                  <c:v>653941</c:v>
                </c:pt>
                <c:pt idx="8">
                  <c:v>999759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92352"/>
        <c:axId val="344392912"/>
      </c:barChart>
      <c:catAx>
        <c:axId val="34439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4392912"/>
        <c:crosses val="autoZero"/>
        <c:auto val="1"/>
        <c:lblAlgn val="ctr"/>
        <c:lblOffset val="100"/>
        <c:noMultiLvlLbl val="0"/>
      </c:catAx>
      <c:valAx>
        <c:axId val="3443929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4439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Southam!$B$3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Southam!$A$4:$A$35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Southam!$B$4:$B$35</c:f>
              <c:numCache>
                <c:formatCode>_(* #,##0_);_(* \(#,##0\);_(* "-"??_);_(@_)</c:formatCode>
                <c:ptCount val="32"/>
                <c:pt idx="0">
                  <c:v>89953</c:v>
                </c:pt>
                <c:pt idx="1">
                  <c:v>74300</c:v>
                </c:pt>
                <c:pt idx="2">
                  <c:v>55861</c:v>
                </c:pt>
                <c:pt idx="3">
                  <c:v>56633</c:v>
                </c:pt>
                <c:pt idx="4">
                  <c:v>87350</c:v>
                </c:pt>
                <c:pt idx="5">
                  <c:v>126059</c:v>
                </c:pt>
                <c:pt idx="6">
                  <c:v>117873</c:v>
                </c:pt>
                <c:pt idx="7">
                  <c:v>95187</c:v>
                </c:pt>
                <c:pt idx="8">
                  <c:v>102015</c:v>
                </c:pt>
                <c:pt idx="9">
                  <c:v>91317</c:v>
                </c:pt>
                <c:pt idx="10">
                  <c:v>108007</c:v>
                </c:pt>
                <c:pt idx="11">
                  <c:v>97091</c:v>
                </c:pt>
                <c:pt idx="12">
                  <c:v>82604</c:v>
                </c:pt>
                <c:pt idx="13">
                  <c:v>91998</c:v>
                </c:pt>
                <c:pt idx="14">
                  <c:v>82084</c:v>
                </c:pt>
                <c:pt idx="15">
                  <c:v>89806</c:v>
                </c:pt>
                <c:pt idx="16">
                  <c:v>99896</c:v>
                </c:pt>
                <c:pt idx="17">
                  <c:v>104553</c:v>
                </c:pt>
                <c:pt idx="18">
                  <c:v>93478</c:v>
                </c:pt>
                <c:pt idx="19">
                  <c:v>89116</c:v>
                </c:pt>
                <c:pt idx="20">
                  <c:v>92993</c:v>
                </c:pt>
                <c:pt idx="21">
                  <c:v>86677</c:v>
                </c:pt>
                <c:pt idx="22">
                  <c:v>95971</c:v>
                </c:pt>
                <c:pt idx="23">
                  <c:v>86253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828912"/>
        <c:axId val="352722128"/>
      </c:lineChart>
      <c:lineChart>
        <c:grouping val="standard"/>
        <c:varyColors val="0"/>
        <c:ser>
          <c:idx val="1"/>
          <c:order val="1"/>
          <c:tx>
            <c:strRef>
              <c:f>Southam!$C$3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Southam!$A$4:$A$35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Southam!$C$4:$C$35</c:f>
              <c:numCache>
                <c:formatCode>_(* #,##0_);_(* \(#,##0\);_(* "-"??_);_(@_)</c:formatCode>
                <c:ptCount val="32"/>
                <c:pt idx="0">
                  <c:v>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91</c:v>
                </c:pt>
                <c:pt idx="5">
                  <c:v>43</c:v>
                </c:pt>
                <c:pt idx="6">
                  <c:v>541</c:v>
                </c:pt>
                <c:pt idx="7">
                  <c:v>899</c:v>
                </c:pt>
                <c:pt idx="8">
                  <c:v>1091</c:v>
                </c:pt>
                <c:pt idx="9">
                  <c:v>1118</c:v>
                </c:pt>
                <c:pt idx="10">
                  <c:v>775</c:v>
                </c:pt>
                <c:pt idx="11">
                  <c:v>347</c:v>
                </c:pt>
                <c:pt idx="12">
                  <c:v>13</c:v>
                </c:pt>
                <c:pt idx="13">
                  <c:v>16</c:v>
                </c:pt>
                <c:pt idx="14">
                  <c:v>13</c:v>
                </c:pt>
                <c:pt idx="15">
                  <c:v>4</c:v>
                </c:pt>
                <c:pt idx="16">
                  <c:v>100</c:v>
                </c:pt>
                <c:pt idx="17">
                  <c:v>96</c:v>
                </c:pt>
                <c:pt idx="18">
                  <c:v>488</c:v>
                </c:pt>
                <c:pt idx="19">
                  <c:v>624</c:v>
                </c:pt>
                <c:pt idx="20">
                  <c:v>949</c:v>
                </c:pt>
                <c:pt idx="21">
                  <c:v>967</c:v>
                </c:pt>
                <c:pt idx="22">
                  <c:v>607</c:v>
                </c:pt>
                <c:pt idx="23">
                  <c:v>281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Southam!$D$3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Southam!$A$4:$A$35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Southam!$D$4:$D$35</c:f>
              <c:numCache>
                <c:formatCode>_(* #,##0_);_(* \(#,##0\);_(* "-"??_);_(@_)</c:formatCode>
                <c:ptCount val="32"/>
                <c:pt idx="0">
                  <c:v>239</c:v>
                </c:pt>
                <c:pt idx="1">
                  <c:v>88</c:v>
                </c:pt>
                <c:pt idx="2">
                  <c:v>126</c:v>
                </c:pt>
                <c:pt idx="3">
                  <c:v>195</c:v>
                </c:pt>
                <c:pt idx="4">
                  <c:v>560</c:v>
                </c:pt>
                <c:pt idx="5">
                  <c:v>462</c:v>
                </c:pt>
                <c:pt idx="6">
                  <c:v>379</c:v>
                </c:pt>
                <c:pt idx="7">
                  <c:v>163</c:v>
                </c:pt>
                <c:pt idx="8">
                  <c:v>468</c:v>
                </c:pt>
                <c:pt idx="9">
                  <c:v>282</c:v>
                </c:pt>
                <c:pt idx="10">
                  <c:v>436</c:v>
                </c:pt>
                <c:pt idx="11">
                  <c:v>300</c:v>
                </c:pt>
                <c:pt idx="12">
                  <c:v>156</c:v>
                </c:pt>
                <c:pt idx="13">
                  <c:v>104</c:v>
                </c:pt>
                <c:pt idx="14">
                  <c:v>110</c:v>
                </c:pt>
                <c:pt idx="15">
                  <c:v>96</c:v>
                </c:pt>
                <c:pt idx="16">
                  <c:v>557</c:v>
                </c:pt>
                <c:pt idx="17">
                  <c:v>462</c:v>
                </c:pt>
                <c:pt idx="18">
                  <c:v>379</c:v>
                </c:pt>
                <c:pt idx="19">
                  <c:v>163</c:v>
                </c:pt>
                <c:pt idx="20">
                  <c:v>468</c:v>
                </c:pt>
                <c:pt idx="21">
                  <c:v>282</c:v>
                </c:pt>
                <c:pt idx="22">
                  <c:v>342</c:v>
                </c:pt>
                <c:pt idx="23">
                  <c:v>163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Southam!$E$3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Southam!$A$4:$A$35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Southam!$E$4:$E$35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23248"/>
        <c:axId val="352722688"/>
      </c:lineChart>
      <c:dateAx>
        <c:axId val="35382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2722128"/>
        <c:crosses val="autoZero"/>
        <c:auto val="1"/>
        <c:lblOffset val="100"/>
        <c:baseTimeUnit val="months"/>
      </c:dateAx>
      <c:valAx>
        <c:axId val="35272212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3828912"/>
        <c:crosses val="autoZero"/>
        <c:crossBetween val="between"/>
      </c:valAx>
      <c:valAx>
        <c:axId val="352722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2723248"/>
        <c:crosses val="max"/>
        <c:crossBetween val="between"/>
      </c:valAx>
      <c:dateAx>
        <c:axId val="3527232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272268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Mackenzie!$B$3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Mackenzie!$A$4:$A$35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Mackenzie!$B$4:$B$35</c:f>
              <c:numCache>
                <c:formatCode>_(* #,##0_);_(* \(#,##0\);_(* "-"??_);_(@_)</c:formatCode>
                <c:ptCount val="32"/>
                <c:pt idx="0">
                  <c:v>369772</c:v>
                </c:pt>
                <c:pt idx="1">
                  <c:v>281181</c:v>
                </c:pt>
                <c:pt idx="2">
                  <c:v>271708</c:v>
                </c:pt>
                <c:pt idx="3">
                  <c:v>263671</c:v>
                </c:pt>
                <c:pt idx="4">
                  <c:v>266737</c:v>
                </c:pt>
                <c:pt idx="5">
                  <c:v>289700</c:v>
                </c:pt>
                <c:pt idx="6">
                  <c:v>331234</c:v>
                </c:pt>
                <c:pt idx="7">
                  <c:v>322184</c:v>
                </c:pt>
                <c:pt idx="8">
                  <c:v>335933</c:v>
                </c:pt>
                <c:pt idx="9">
                  <c:v>313009</c:v>
                </c:pt>
                <c:pt idx="10">
                  <c:v>352476</c:v>
                </c:pt>
                <c:pt idx="11">
                  <c:v>338804</c:v>
                </c:pt>
                <c:pt idx="12">
                  <c:v>281556</c:v>
                </c:pt>
                <c:pt idx="13">
                  <c:v>259773</c:v>
                </c:pt>
                <c:pt idx="14">
                  <c:v>251743</c:v>
                </c:pt>
                <c:pt idx="15">
                  <c:v>250330</c:v>
                </c:pt>
                <c:pt idx="16">
                  <c:v>262577</c:v>
                </c:pt>
                <c:pt idx="17">
                  <c:v>302955</c:v>
                </c:pt>
                <c:pt idx="18">
                  <c:v>352084</c:v>
                </c:pt>
                <c:pt idx="19">
                  <c:v>352210</c:v>
                </c:pt>
                <c:pt idx="20">
                  <c:v>363217</c:v>
                </c:pt>
                <c:pt idx="21">
                  <c:v>322426</c:v>
                </c:pt>
                <c:pt idx="22">
                  <c:v>371010</c:v>
                </c:pt>
                <c:pt idx="23">
                  <c:v>338597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27728"/>
        <c:axId val="352728288"/>
      </c:lineChart>
      <c:lineChart>
        <c:grouping val="standard"/>
        <c:varyColors val="0"/>
        <c:ser>
          <c:idx val="1"/>
          <c:order val="1"/>
          <c:tx>
            <c:strRef>
              <c:f>Mackenzie!$C$3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Mackenzie!$A$4:$A$35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Mackenzie!$C$4:$C$35</c:f>
              <c:numCache>
                <c:formatCode>_(* #,##0_);_(* \(#,##0\);_(* "-"??_);_(@_)</c:formatCode>
                <c:ptCount val="32"/>
                <c:pt idx="0">
                  <c:v>317</c:v>
                </c:pt>
                <c:pt idx="1">
                  <c:v>78</c:v>
                </c:pt>
                <c:pt idx="2">
                  <c:v>66</c:v>
                </c:pt>
                <c:pt idx="3">
                  <c:v>66</c:v>
                </c:pt>
                <c:pt idx="4">
                  <c:v>200</c:v>
                </c:pt>
                <c:pt idx="5">
                  <c:v>450</c:v>
                </c:pt>
                <c:pt idx="6">
                  <c:v>1363</c:v>
                </c:pt>
                <c:pt idx="7">
                  <c:v>1688</c:v>
                </c:pt>
                <c:pt idx="8">
                  <c:v>1836</c:v>
                </c:pt>
                <c:pt idx="9">
                  <c:v>1680</c:v>
                </c:pt>
                <c:pt idx="10">
                  <c:v>1425</c:v>
                </c:pt>
                <c:pt idx="11">
                  <c:v>1011</c:v>
                </c:pt>
                <c:pt idx="12">
                  <c:v>614</c:v>
                </c:pt>
                <c:pt idx="13">
                  <c:v>134</c:v>
                </c:pt>
                <c:pt idx="14">
                  <c:v>16</c:v>
                </c:pt>
                <c:pt idx="15">
                  <c:v>4</c:v>
                </c:pt>
                <c:pt idx="16">
                  <c:v>200</c:v>
                </c:pt>
                <c:pt idx="17">
                  <c:v>325</c:v>
                </c:pt>
                <c:pt idx="18">
                  <c:v>1363</c:v>
                </c:pt>
                <c:pt idx="19">
                  <c:v>1688</c:v>
                </c:pt>
                <c:pt idx="20">
                  <c:v>1836</c:v>
                </c:pt>
                <c:pt idx="21">
                  <c:v>1680</c:v>
                </c:pt>
                <c:pt idx="22">
                  <c:v>1425</c:v>
                </c:pt>
                <c:pt idx="23">
                  <c:v>1011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Mackenzie!$D$3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Mackenzie!$A$4:$A$35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Mackenzie!$D$4:$D$35</c:f>
              <c:numCache>
                <c:formatCode>_(* #,##0_);_(* \(#,##0\);_(* "-"??_);_(@_)</c:formatCode>
                <c:ptCount val="32"/>
                <c:pt idx="0">
                  <c:v>2386</c:v>
                </c:pt>
                <c:pt idx="1">
                  <c:v>2180</c:v>
                </c:pt>
                <c:pt idx="2">
                  <c:v>2612</c:v>
                </c:pt>
                <c:pt idx="3">
                  <c:v>1760</c:v>
                </c:pt>
                <c:pt idx="4">
                  <c:v>1559</c:v>
                </c:pt>
                <c:pt idx="5">
                  <c:v>1187</c:v>
                </c:pt>
                <c:pt idx="6">
                  <c:v>650</c:v>
                </c:pt>
                <c:pt idx="7">
                  <c:v>756</c:v>
                </c:pt>
                <c:pt idx="8">
                  <c:v>1255</c:v>
                </c:pt>
                <c:pt idx="9">
                  <c:v>1240</c:v>
                </c:pt>
                <c:pt idx="10">
                  <c:v>964</c:v>
                </c:pt>
                <c:pt idx="11">
                  <c:v>1229</c:v>
                </c:pt>
                <c:pt idx="12">
                  <c:v>2386</c:v>
                </c:pt>
                <c:pt idx="13">
                  <c:v>2180</c:v>
                </c:pt>
                <c:pt idx="14">
                  <c:v>2612</c:v>
                </c:pt>
                <c:pt idx="15">
                  <c:v>1760</c:v>
                </c:pt>
                <c:pt idx="16">
                  <c:v>1559</c:v>
                </c:pt>
                <c:pt idx="17">
                  <c:v>1187</c:v>
                </c:pt>
                <c:pt idx="18">
                  <c:v>410</c:v>
                </c:pt>
                <c:pt idx="19">
                  <c:v>756</c:v>
                </c:pt>
                <c:pt idx="20">
                  <c:v>410</c:v>
                </c:pt>
                <c:pt idx="21">
                  <c:v>1240</c:v>
                </c:pt>
                <c:pt idx="22">
                  <c:v>964</c:v>
                </c:pt>
                <c:pt idx="23">
                  <c:v>1229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Mackenzie!$E$3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Mackenzie!$A$4:$A$35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Mackenzie!$E$4:$E$35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11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5</c:v>
                </c:pt>
                <c:pt idx="23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29408"/>
        <c:axId val="352728848"/>
      </c:lineChart>
      <c:dateAx>
        <c:axId val="35272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2728288"/>
        <c:crosses val="autoZero"/>
        <c:auto val="1"/>
        <c:lblOffset val="100"/>
        <c:baseTimeUnit val="months"/>
      </c:dateAx>
      <c:valAx>
        <c:axId val="35272828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2727728"/>
        <c:crosses val="autoZero"/>
        <c:crossBetween val="between"/>
      </c:valAx>
      <c:valAx>
        <c:axId val="3527288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2729408"/>
        <c:crosses val="max"/>
        <c:crossBetween val="between"/>
      </c:valAx>
      <c:dateAx>
        <c:axId val="3527294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272884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Steacie!$B$3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Steacie!$A$4:$A$35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Steacie!$B$4:$B$35</c:f>
              <c:numCache>
                <c:formatCode>_(* #,##0_);_(* \(#,##0\);_(* "-"??_);_(@_)</c:formatCode>
                <c:ptCount val="32"/>
                <c:pt idx="0">
                  <c:v>261980</c:v>
                </c:pt>
                <c:pt idx="1">
                  <c:v>256275</c:v>
                </c:pt>
                <c:pt idx="2">
                  <c:v>267699</c:v>
                </c:pt>
                <c:pt idx="3">
                  <c:v>259205</c:v>
                </c:pt>
                <c:pt idx="4">
                  <c:v>254960</c:v>
                </c:pt>
                <c:pt idx="5">
                  <c:v>260390</c:v>
                </c:pt>
                <c:pt idx="6">
                  <c:v>246713</c:v>
                </c:pt>
                <c:pt idx="7">
                  <c:v>235057</c:v>
                </c:pt>
                <c:pt idx="8">
                  <c:v>242319</c:v>
                </c:pt>
                <c:pt idx="9">
                  <c:v>228849</c:v>
                </c:pt>
                <c:pt idx="10">
                  <c:v>249721</c:v>
                </c:pt>
                <c:pt idx="11">
                  <c:v>240015</c:v>
                </c:pt>
                <c:pt idx="12">
                  <c:v>257374</c:v>
                </c:pt>
                <c:pt idx="13">
                  <c:v>253365</c:v>
                </c:pt>
                <c:pt idx="14">
                  <c:v>268924</c:v>
                </c:pt>
                <c:pt idx="15">
                  <c:v>263472</c:v>
                </c:pt>
                <c:pt idx="16">
                  <c:v>249333</c:v>
                </c:pt>
                <c:pt idx="17">
                  <c:v>241228</c:v>
                </c:pt>
                <c:pt idx="18">
                  <c:v>230490</c:v>
                </c:pt>
                <c:pt idx="19">
                  <c:v>233742</c:v>
                </c:pt>
                <c:pt idx="20">
                  <c:v>239705</c:v>
                </c:pt>
                <c:pt idx="21">
                  <c:v>219384</c:v>
                </c:pt>
                <c:pt idx="22">
                  <c:v>240903</c:v>
                </c:pt>
                <c:pt idx="23">
                  <c:v>230027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33888"/>
        <c:axId val="352734448"/>
      </c:lineChart>
      <c:lineChart>
        <c:grouping val="standard"/>
        <c:varyColors val="0"/>
        <c:ser>
          <c:idx val="1"/>
          <c:order val="1"/>
          <c:tx>
            <c:strRef>
              <c:f>Steacie!$C$3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Steacie!$A$4:$A$35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Steacie!$C$4:$C$35</c:f>
              <c:numCache>
                <c:formatCode>_(* #,##0_);_(* \(#,##0\);_(* "-"??_);_(@_)</c:formatCode>
                <c:ptCount val="32"/>
                <c:pt idx="0">
                  <c:v>304</c:v>
                </c:pt>
                <c:pt idx="1">
                  <c:v>139</c:v>
                </c:pt>
                <c:pt idx="2">
                  <c:v>73</c:v>
                </c:pt>
                <c:pt idx="3">
                  <c:v>30</c:v>
                </c:pt>
                <c:pt idx="4">
                  <c:v>387</c:v>
                </c:pt>
                <c:pt idx="5">
                  <c:v>222</c:v>
                </c:pt>
                <c:pt idx="6">
                  <c:v>489</c:v>
                </c:pt>
                <c:pt idx="7">
                  <c:v>1719</c:v>
                </c:pt>
                <c:pt idx="8">
                  <c:v>4240</c:v>
                </c:pt>
                <c:pt idx="9">
                  <c:v>3689</c:v>
                </c:pt>
                <c:pt idx="10">
                  <c:v>3063</c:v>
                </c:pt>
                <c:pt idx="11">
                  <c:v>1662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387</c:v>
                </c:pt>
                <c:pt idx="17">
                  <c:v>222</c:v>
                </c:pt>
                <c:pt idx="18">
                  <c:v>489</c:v>
                </c:pt>
                <c:pt idx="19">
                  <c:v>944</c:v>
                </c:pt>
                <c:pt idx="20">
                  <c:v>1168</c:v>
                </c:pt>
                <c:pt idx="21">
                  <c:v>4292</c:v>
                </c:pt>
                <c:pt idx="22">
                  <c:v>3142</c:v>
                </c:pt>
                <c:pt idx="23">
                  <c:v>1373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Steacie!$D$3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Steacie!$A$4:$A$35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Steacie!$D$4:$D$35</c:f>
              <c:numCache>
                <c:formatCode>_(* #,##0_);_(* \(#,##0\);_(* "-"??_);_(@_)</c:formatCode>
                <c:ptCount val="32"/>
                <c:pt idx="0">
                  <c:v>1386</c:v>
                </c:pt>
                <c:pt idx="1">
                  <c:v>1791</c:v>
                </c:pt>
                <c:pt idx="2">
                  <c:v>2830</c:v>
                </c:pt>
                <c:pt idx="3">
                  <c:v>2348</c:v>
                </c:pt>
                <c:pt idx="4">
                  <c:v>1547</c:v>
                </c:pt>
                <c:pt idx="5">
                  <c:v>1410</c:v>
                </c:pt>
                <c:pt idx="6">
                  <c:v>1025</c:v>
                </c:pt>
                <c:pt idx="7">
                  <c:v>993</c:v>
                </c:pt>
                <c:pt idx="8">
                  <c:v>1330</c:v>
                </c:pt>
                <c:pt idx="9">
                  <c:v>1109</c:v>
                </c:pt>
                <c:pt idx="10">
                  <c:v>1058</c:v>
                </c:pt>
                <c:pt idx="11">
                  <c:v>859</c:v>
                </c:pt>
                <c:pt idx="12">
                  <c:v>1266</c:v>
                </c:pt>
                <c:pt idx="13">
                  <c:v>2006</c:v>
                </c:pt>
                <c:pt idx="14">
                  <c:v>2048</c:v>
                </c:pt>
                <c:pt idx="15">
                  <c:v>1677</c:v>
                </c:pt>
                <c:pt idx="16">
                  <c:v>1511</c:v>
                </c:pt>
                <c:pt idx="17">
                  <c:v>1169</c:v>
                </c:pt>
                <c:pt idx="18">
                  <c:v>1079</c:v>
                </c:pt>
                <c:pt idx="19">
                  <c:v>842</c:v>
                </c:pt>
                <c:pt idx="20">
                  <c:v>1264</c:v>
                </c:pt>
                <c:pt idx="21">
                  <c:v>1202</c:v>
                </c:pt>
                <c:pt idx="22">
                  <c:v>1242</c:v>
                </c:pt>
                <c:pt idx="23">
                  <c:v>890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Steacie!$E$3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Steacie!$A$4:$A$35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Steacie!$E$4:$E$35</c:f>
              <c:numCache>
                <c:formatCode>_(* #,##0_);_(* \(#,##0\);_(* "-"??_);_(@_)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4</c:v>
                </c:pt>
                <c:pt idx="3">
                  <c:v>24</c:v>
                </c:pt>
                <c:pt idx="4">
                  <c:v>24</c:v>
                </c:pt>
                <c:pt idx="5">
                  <c:v>35</c:v>
                </c:pt>
                <c:pt idx="6">
                  <c:v>35</c:v>
                </c:pt>
                <c:pt idx="7">
                  <c:v>27</c:v>
                </c:pt>
                <c:pt idx="8">
                  <c:v>50</c:v>
                </c:pt>
                <c:pt idx="9">
                  <c:v>218</c:v>
                </c:pt>
                <c:pt idx="10">
                  <c:v>22</c:v>
                </c:pt>
                <c:pt idx="11">
                  <c:v>21</c:v>
                </c:pt>
                <c:pt idx="12">
                  <c:v>40</c:v>
                </c:pt>
                <c:pt idx="13">
                  <c:v>40</c:v>
                </c:pt>
                <c:pt idx="14">
                  <c:v>39</c:v>
                </c:pt>
                <c:pt idx="15">
                  <c:v>36</c:v>
                </c:pt>
                <c:pt idx="16">
                  <c:v>44</c:v>
                </c:pt>
                <c:pt idx="17">
                  <c:v>82</c:v>
                </c:pt>
                <c:pt idx="18">
                  <c:v>18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16</c:v>
                </c:pt>
                <c:pt idx="23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35568"/>
        <c:axId val="352735008"/>
      </c:lineChart>
      <c:dateAx>
        <c:axId val="35273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2734448"/>
        <c:crosses val="autoZero"/>
        <c:auto val="1"/>
        <c:lblOffset val="100"/>
        <c:baseTimeUnit val="months"/>
      </c:dateAx>
      <c:valAx>
        <c:axId val="352734448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2733888"/>
        <c:crosses val="autoZero"/>
        <c:crossBetween val="between"/>
      </c:valAx>
      <c:valAx>
        <c:axId val="3527350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2735568"/>
        <c:crosses val="max"/>
        <c:crossBetween val="between"/>
      </c:valAx>
      <c:dateAx>
        <c:axId val="3527355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2735008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Herzberg!$B$3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Herzberg!$A$4:$A$35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Herzberg!$B$4:$B$35</c:f>
              <c:numCache>
                <c:formatCode>_(* #,##0_);_(* \(#,##0\);_(* "-"??_);_(@_)</c:formatCode>
                <c:ptCount val="32"/>
                <c:pt idx="0">
                  <c:v>257638</c:v>
                </c:pt>
                <c:pt idx="1">
                  <c:v>240320</c:v>
                </c:pt>
                <c:pt idx="2">
                  <c:v>251906</c:v>
                </c:pt>
                <c:pt idx="3">
                  <c:v>253088</c:v>
                </c:pt>
                <c:pt idx="4">
                  <c:v>241431</c:v>
                </c:pt>
                <c:pt idx="5">
                  <c:v>255531</c:v>
                </c:pt>
                <c:pt idx="6">
                  <c:v>263243</c:v>
                </c:pt>
                <c:pt idx="7">
                  <c:v>231842</c:v>
                </c:pt>
                <c:pt idx="8">
                  <c:v>238468</c:v>
                </c:pt>
                <c:pt idx="9">
                  <c:v>230323</c:v>
                </c:pt>
                <c:pt idx="10">
                  <c:v>253906</c:v>
                </c:pt>
                <c:pt idx="11">
                  <c:v>242033</c:v>
                </c:pt>
                <c:pt idx="12">
                  <c:v>255381</c:v>
                </c:pt>
                <c:pt idx="13">
                  <c:v>248179</c:v>
                </c:pt>
                <c:pt idx="14">
                  <c:v>257424</c:v>
                </c:pt>
                <c:pt idx="15">
                  <c:v>252174</c:v>
                </c:pt>
                <c:pt idx="16">
                  <c:v>254706</c:v>
                </c:pt>
                <c:pt idx="17">
                  <c:v>262029</c:v>
                </c:pt>
                <c:pt idx="18">
                  <c:v>263679</c:v>
                </c:pt>
                <c:pt idx="19">
                  <c:v>255807</c:v>
                </c:pt>
                <c:pt idx="20">
                  <c:v>259898</c:v>
                </c:pt>
                <c:pt idx="21">
                  <c:v>241526</c:v>
                </c:pt>
                <c:pt idx="22">
                  <c:v>252227</c:v>
                </c:pt>
                <c:pt idx="23">
                  <c:v>257202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03376"/>
        <c:axId val="355003936"/>
      </c:lineChart>
      <c:lineChart>
        <c:grouping val="standard"/>
        <c:varyColors val="0"/>
        <c:ser>
          <c:idx val="1"/>
          <c:order val="1"/>
          <c:tx>
            <c:strRef>
              <c:f>Herzberg!$C$3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Herzberg!$A$4:$A$35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Herzberg!$C$4:$C$35</c:f>
              <c:numCache>
                <c:formatCode>_(* #,##0_);_(* \(#,##0\);_(* "-"??_);_(@_)</c:formatCode>
                <c:ptCount val="32"/>
                <c:pt idx="0">
                  <c:v>189</c:v>
                </c:pt>
                <c:pt idx="1">
                  <c:v>84</c:v>
                </c:pt>
                <c:pt idx="2">
                  <c:v>18</c:v>
                </c:pt>
                <c:pt idx="3">
                  <c:v>75</c:v>
                </c:pt>
                <c:pt idx="4">
                  <c:v>40</c:v>
                </c:pt>
                <c:pt idx="5">
                  <c:v>333</c:v>
                </c:pt>
                <c:pt idx="6">
                  <c:v>1083</c:v>
                </c:pt>
                <c:pt idx="7">
                  <c:v>1364</c:v>
                </c:pt>
                <c:pt idx="8">
                  <c:v>1091</c:v>
                </c:pt>
                <c:pt idx="9">
                  <c:v>1173</c:v>
                </c:pt>
                <c:pt idx="10">
                  <c:v>996</c:v>
                </c:pt>
                <c:pt idx="11">
                  <c:v>699</c:v>
                </c:pt>
                <c:pt idx="12">
                  <c:v>219</c:v>
                </c:pt>
                <c:pt idx="13">
                  <c:v>8</c:v>
                </c:pt>
                <c:pt idx="14">
                  <c:v>4</c:v>
                </c:pt>
                <c:pt idx="15">
                  <c:v>2</c:v>
                </c:pt>
                <c:pt idx="16">
                  <c:v>40</c:v>
                </c:pt>
                <c:pt idx="17">
                  <c:v>212</c:v>
                </c:pt>
                <c:pt idx="18">
                  <c:v>836</c:v>
                </c:pt>
                <c:pt idx="19">
                  <c:v>1098</c:v>
                </c:pt>
                <c:pt idx="20">
                  <c:v>1359</c:v>
                </c:pt>
                <c:pt idx="21">
                  <c:v>1296</c:v>
                </c:pt>
                <c:pt idx="22">
                  <c:v>1017</c:v>
                </c:pt>
                <c:pt idx="23">
                  <c:v>660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Herzberg!$D$3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Herzberg!$A$4:$A$35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Herzberg!$D$4:$D$35</c:f>
              <c:numCache>
                <c:formatCode>_(* #,##0_);_(* \(#,##0\);_(* "-"??_);_(@_)</c:formatCode>
                <c:ptCount val="32"/>
                <c:pt idx="0">
                  <c:v>220</c:v>
                </c:pt>
                <c:pt idx="1">
                  <c:v>214</c:v>
                </c:pt>
                <c:pt idx="2">
                  <c:v>307</c:v>
                </c:pt>
                <c:pt idx="3">
                  <c:v>246</c:v>
                </c:pt>
                <c:pt idx="4">
                  <c:v>311</c:v>
                </c:pt>
                <c:pt idx="5">
                  <c:v>340</c:v>
                </c:pt>
                <c:pt idx="6">
                  <c:v>353</c:v>
                </c:pt>
                <c:pt idx="7">
                  <c:v>186</c:v>
                </c:pt>
                <c:pt idx="8">
                  <c:v>464</c:v>
                </c:pt>
                <c:pt idx="9">
                  <c:v>291</c:v>
                </c:pt>
                <c:pt idx="10">
                  <c:v>347</c:v>
                </c:pt>
                <c:pt idx="11">
                  <c:v>309</c:v>
                </c:pt>
                <c:pt idx="12">
                  <c:v>480</c:v>
                </c:pt>
                <c:pt idx="13">
                  <c:v>380</c:v>
                </c:pt>
                <c:pt idx="14">
                  <c:v>334</c:v>
                </c:pt>
                <c:pt idx="15">
                  <c:v>431</c:v>
                </c:pt>
                <c:pt idx="16">
                  <c:v>388</c:v>
                </c:pt>
                <c:pt idx="17">
                  <c:v>322</c:v>
                </c:pt>
                <c:pt idx="18">
                  <c:v>336</c:v>
                </c:pt>
                <c:pt idx="19">
                  <c:v>250</c:v>
                </c:pt>
                <c:pt idx="20">
                  <c:v>265</c:v>
                </c:pt>
                <c:pt idx="21">
                  <c:v>252</c:v>
                </c:pt>
                <c:pt idx="22">
                  <c:v>138</c:v>
                </c:pt>
                <c:pt idx="23">
                  <c:v>309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Herzberg!$E$3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Herzberg!$A$4:$A$35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Herzberg!$E$4:$E$35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05056"/>
        <c:axId val="355004496"/>
      </c:lineChart>
      <c:dateAx>
        <c:axId val="35500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5003936"/>
        <c:crosses val="autoZero"/>
        <c:auto val="1"/>
        <c:lblOffset val="100"/>
        <c:baseTimeUnit val="months"/>
      </c:dateAx>
      <c:valAx>
        <c:axId val="35500393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003376"/>
        <c:crosses val="autoZero"/>
        <c:crossBetween val="between"/>
      </c:valAx>
      <c:valAx>
        <c:axId val="3550044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005056"/>
        <c:crosses val="max"/>
        <c:crossBetween val="between"/>
      </c:valAx>
      <c:dateAx>
        <c:axId val="3550050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500449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Loeb!$B$3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Loeb!$A$4:$A$35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Loeb!$B$4:$B$35</c:f>
              <c:numCache>
                <c:formatCode>_(* #,##0_);_(* \(#,##0\);_(* "-"??_);_(@_)</c:formatCode>
                <c:ptCount val="32"/>
                <c:pt idx="0">
                  <c:v>231744</c:v>
                </c:pt>
                <c:pt idx="1">
                  <c:v>259952</c:v>
                </c:pt>
                <c:pt idx="2">
                  <c:v>323980</c:v>
                </c:pt>
                <c:pt idx="3">
                  <c:v>298910</c:v>
                </c:pt>
                <c:pt idx="4">
                  <c:v>231471</c:v>
                </c:pt>
                <c:pt idx="5">
                  <c:v>210358</c:v>
                </c:pt>
                <c:pt idx="6">
                  <c:v>177849</c:v>
                </c:pt>
                <c:pt idx="7">
                  <c:v>262598</c:v>
                </c:pt>
                <c:pt idx="8">
                  <c:v>187301</c:v>
                </c:pt>
                <c:pt idx="9">
                  <c:v>174343</c:v>
                </c:pt>
                <c:pt idx="10">
                  <c:v>270449</c:v>
                </c:pt>
                <c:pt idx="11">
                  <c:v>248142</c:v>
                </c:pt>
                <c:pt idx="12">
                  <c:v>258621</c:v>
                </c:pt>
                <c:pt idx="13">
                  <c:v>325096</c:v>
                </c:pt>
                <c:pt idx="14">
                  <c:v>372457</c:v>
                </c:pt>
                <c:pt idx="15">
                  <c:v>185104</c:v>
                </c:pt>
                <c:pt idx="16">
                  <c:v>326385</c:v>
                </c:pt>
                <c:pt idx="17">
                  <c:v>296614</c:v>
                </c:pt>
                <c:pt idx="18">
                  <c:v>172282</c:v>
                </c:pt>
                <c:pt idx="19">
                  <c:v>204976</c:v>
                </c:pt>
                <c:pt idx="20">
                  <c:v>250731</c:v>
                </c:pt>
                <c:pt idx="21">
                  <c:v>226062</c:v>
                </c:pt>
                <c:pt idx="22">
                  <c:v>253581</c:v>
                </c:pt>
                <c:pt idx="23">
                  <c:v>236442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09536"/>
        <c:axId val="355010096"/>
      </c:lineChart>
      <c:lineChart>
        <c:grouping val="standard"/>
        <c:varyColors val="0"/>
        <c:ser>
          <c:idx val="1"/>
          <c:order val="1"/>
          <c:tx>
            <c:strRef>
              <c:f>Loeb!$C$3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Loeb!$A$4:$A$35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Loeb!$C$4:$C$35</c:f>
              <c:numCache>
                <c:formatCode>_(* #,##0_);_(* \(#,##0\);_(* "-"??_);_(@_)</c:formatCode>
                <c:ptCount val="32"/>
                <c:pt idx="0">
                  <c:v>90</c:v>
                </c:pt>
                <c:pt idx="1">
                  <c:v>7</c:v>
                </c:pt>
                <c:pt idx="2">
                  <c:v>31</c:v>
                </c:pt>
                <c:pt idx="3">
                  <c:v>11</c:v>
                </c:pt>
                <c:pt idx="4">
                  <c:v>15</c:v>
                </c:pt>
                <c:pt idx="5">
                  <c:v>188</c:v>
                </c:pt>
                <c:pt idx="6">
                  <c:v>898</c:v>
                </c:pt>
                <c:pt idx="7">
                  <c:v>1794</c:v>
                </c:pt>
                <c:pt idx="8">
                  <c:v>1965</c:v>
                </c:pt>
                <c:pt idx="9">
                  <c:v>1735</c:v>
                </c:pt>
                <c:pt idx="10">
                  <c:v>1391</c:v>
                </c:pt>
                <c:pt idx="11">
                  <c:v>1953</c:v>
                </c:pt>
                <c:pt idx="12">
                  <c:v>31</c:v>
                </c:pt>
                <c:pt idx="13">
                  <c:v>10</c:v>
                </c:pt>
                <c:pt idx="14">
                  <c:v>10</c:v>
                </c:pt>
                <c:pt idx="15">
                  <c:v>6</c:v>
                </c:pt>
                <c:pt idx="16">
                  <c:v>21</c:v>
                </c:pt>
                <c:pt idx="17">
                  <c:v>264</c:v>
                </c:pt>
                <c:pt idx="18">
                  <c:v>870</c:v>
                </c:pt>
                <c:pt idx="19">
                  <c:v>894</c:v>
                </c:pt>
                <c:pt idx="20">
                  <c:v>1663</c:v>
                </c:pt>
                <c:pt idx="21">
                  <c:v>1541</c:v>
                </c:pt>
                <c:pt idx="22">
                  <c:v>1020</c:v>
                </c:pt>
                <c:pt idx="23">
                  <c:v>716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Loeb!$D$3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Loeb!$A$4:$A$35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Loeb!$D$4:$D$35</c:f>
              <c:numCache>
                <c:formatCode>_(* #,##0_);_(* \(#,##0\);_(* "-"??_);_(@_)</c:formatCode>
                <c:ptCount val="32"/>
                <c:pt idx="0">
                  <c:v>1208</c:v>
                </c:pt>
                <c:pt idx="1">
                  <c:v>1393</c:v>
                </c:pt>
                <c:pt idx="2">
                  <c:v>1994</c:v>
                </c:pt>
                <c:pt idx="3">
                  <c:v>1751</c:v>
                </c:pt>
                <c:pt idx="4">
                  <c:v>1467</c:v>
                </c:pt>
                <c:pt idx="5">
                  <c:v>1332</c:v>
                </c:pt>
                <c:pt idx="6">
                  <c:v>1017</c:v>
                </c:pt>
                <c:pt idx="7">
                  <c:v>853</c:v>
                </c:pt>
                <c:pt idx="8">
                  <c:v>1040</c:v>
                </c:pt>
                <c:pt idx="9">
                  <c:v>936</c:v>
                </c:pt>
                <c:pt idx="10">
                  <c:v>1465</c:v>
                </c:pt>
                <c:pt idx="11">
                  <c:v>1422</c:v>
                </c:pt>
                <c:pt idx="12">
                  <c:v>1497</c:v>
                </c:pt>
                <c:pt idx="13">
                  <c:v>2004</c:v>
                </c:pt>
                <c:pt idx="14">
                  <c:v>2557</c:v>
                </c:pt>
                <c:pt idx="15">
                  <c:v>2227</c:v>
                </c:pt>
                <c:pt idx="16">
                  <c:v>2068</c:v>
                </c:pt>
                <c:pt idx="17">
                  <c:v>1878</c:v>
                </c:pt>
                <c:pt idx="18">
                  <c:v>985</c:v>
                </c:pt>
                <c:pt idx="19">
                  <c:v>1744</c:v>
                </c:pt>
                <c:pt idx="20">
                  <c:v>1647</c:v>
                </c:pt>
                <c:pt idx="21">
                  <c:v>907</c:v>
                </c:pt>
                <c:pt idx="22">
                  <c:v>1054</c:v>
                </c:pt>
                <c:pt idx="23">
                  <c:v>1222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Loeb!$E$3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Loeb!$A$4:$A$35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Loeb!$E$4:$E$35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11216"/>
        <c:axId val="355010656"/>
      </c:lineChart>
      <c:dateAx>
        <c:axId val="3550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5010096"/>
        <c:crosses val="autoZero"/>
        <c:auto val="1"/>
        <c:lblOffset val="100"/>
        <c:baseTimeUnit val="months"/>
      </c:dateAx>
      <c:valAx>
        <c:axId val="35501009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009536"/>
        <c:crosses val="autoZero"/>
        <c:crossBetween val="between"/>
      </c:valAx>
      <c:valAx>
        <c:axId val="3550106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011216"/>
        <c:crosses val="max"/>
        <c:crossBetween val="between"/>
      </c:valAx>
      <c:dateAx>
        <c:axId val="3550112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50106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Nesbitt!$B$3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Nesbitt!$A$4:$A$35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Nesbitt!$B$4:$B$35</c:f>
              <c:numCache>
                <c:formatCode>_(* #,##0_);_(* \(#,##0\);_(* "-"??_);_(@_)</c:formatCode>
                <c:ptCount val="32"/>
                <c:pt idx="0">
                  <c:v>61062</c:v>
                </c:pt>
                <c:pt idx="1">
                  <c:v>58022</c:v>
                </c:pt>
                <c:pt idx="2">
                  <c:v>71380</c:v>
                </c:pt>
                <c:pt idx="3">
                  <c:v>67645</c:v>
                </c:pt>
                <c:pt idx="4">
                  <c:v>64669</c:v>
                </c:pt>
                <c:pt idx="5">
                  <c:v>62169</c:v>
                </c:pt>
                <c:pt idx="6">
                  <c:v>58952</c:v>
                </c:pt>
                <c:pt idx="7">
                  <c:v>53346</c:v>
                </c:pt>
                <c:pt idx="8">
                  <c:v>55609</c:v>
                </c:pt>
                <c:pt idx="9">
                  <c:v>49430</c:v>
                </c:pt>
                <c:pt idx="10">
                  <c:v>60990</c:v>
                </c:pt>
                <c:pt idx="11">
                  <c:v>58491</c:v>
                </c:pt>
                <c:pt idx="12">
                  <c:v>59603</c:v>
                </c:pt>
                <c:pt idx="13">
                  <c:v>65366</c:v>
                </c:pt>
                <c:pt idx="14">
                  <c:v>71996</c:v>
                </c:pt>
                <c:pt idx="15">
                  <c:v>63324</c:v>
                </c:pt>
                <c:pt idx="16">
                  <c:v>59835</c:v>
                </c:pt>
                <c:pt idx="17">
                  <c:v>57613</c:v>
                </c:pt>
                <c:pt idx="18">
                  <c:v>54902</c:v>
                </c:pt>
                <c:pt idx="19">
                  <c:v>52609</c:v>
                </c:pt>
                <c:pt idx="20">
                  <c:v>56416</c:v>
                </c:pt>
                <c:pt idx="21">
                  <c:v>52091</c:v>
                </c:pt>
                <c:pt idx="22">
                  <c:v>55905</c:v>
                </c:pt>
                <c:pt idx="23">
                  <c:v>51487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15696"/>
        <c:axId val="355016256"/>
      </c:lineChart>
      <c:lineChart>
        <c:grouping val="standard"/>
        <c:varyColors val="0"/>
        <c:ser>
          <c:idx val="1"/>
          <c:order val="1"/>
          <c:tx>
            <c:strRef>
              <c:f>Nesbitt!$C$3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Nesbitt!$A$4:$A$35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Nesbitt!$C$4:$C$35</c:f>
              <c:numCache>
                <c:formatCode>_(* #,##0_);_(* \(#,##0\);_(* "-"??_);_(@_)</c:formatCode>
                <c:ptCount val="32"/>
                <c:pt idx="0">
                  <c:v>436</c:v>
                </c:pt>
                <c:pt idx="1">
                  <c:v>240</c:v>
                </c:pt>
                <c:pt idx="2">
                  <c:v>256</c:v>
                </c:pt>
                <c:pt idx="3">
                  <c:v>288</c:v>
                </c:pt>
                <c:pt idx="4">
                  <c:v>507</c:v>
                </c:pt>
                <c:pt idx="5">
                  <c:v>697</c:v>
                </c:pt>
                <c:pt idx="6">
                  <c:v>1077</c:v>
                </c:pt>
                <c:pt idx="7">
                  <c:v>1409</c:v>
                </c:pt>
                <c:pt idx="8">
                  <c:v>1551</c:v>
                </c:pt>
                <c:pt idx="9">
                  <c:v>1259</c:v>
                </c:pt>
                <c:pt idx="10">
                  <c:v>1004</c:v>
                </c:pt>
                <c:pt idx="11">
                  <c:v>791</c:v>
                </c:pt>
                <c:pt idx="12">
                  <c:v>360</c:v>
                </c:pt>
                <c:pt idx="13">
                  <c:v>116</c:v>
                </c:pt>
                <c:pt idx="14">
                  <c:v>135</c:v>
                </c:pt>
                <c:pt idx="15">
                  <c:v>124</c:v>
                </c:pt>
                <c:pt idx="16">
                  <c:v>272</c:v>
                </c:pt>
                <c:pt idx="17">
                  <c:v>467</c:v>
                </c:pt>
                <c:pt idx="18">
                  <c:v>760</c:v>
                </c:pt>
                <c:pt idx="19">
                  <c:v>1066</c:v>
                </c:pt>
                <c:pt idx="20">
                  <c:v>1461</c:v>
                </c:pt>
                <c:pt idx="21">
                  <c:v>1366</c:v>
                </c:pt>
                <c:pt idx="22">
                  <c:v>1054</c:v>
                </c:pt>
                <c:pt idx="23">
                  <c:v>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Nesbitt!$D$3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Nesbitt!$A$4:$A$35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Nesbitt!$D$4:$D$35</c:f>
              <c:numCache>
                <c:formatCode>_(* #,##0_);_(* \(#,##0\);_(* "-"??_);_(@_)</c:formatCode>
                <c:ptCount val="32"/>
                <c:pt idx="0">
                  <c:v>536</c:v>
                </c:pt>
                <c:pt idx="1">
                  <c:v>623</c:v>
                </c:pt>
                <c:pt idx="2">
                  <c:v>804</c:v>
                </c:pt>
                <c:pt idx="3">
                  <c:v>663</c:v>
                </c:pt>
                <c:pt idx="4">
                  <c:v>847</c:v>
                </c:pt>
                <c:pt idx="5">
                  <c:v>1244</c:v>
                </c:pt>
                <c:pt idx="6">
                  <c:v>579</c:v>
                </c:pt>
                <c:pt idx="7">
                  <c:v>513</c:v>
                </c:pt>
                <c:pt idx="8">
                  <c:v>491</c:v>
                </c:pt>
                <c:pt idx="9">
                  <c:v>436</c:v>
                </c:pt>
                <c:pt idx="10">
                  <c:v>515</c:v>
                </c:pt>
                <c:pt idx="11">
                  <c:v>502</c:v>
                </c:pt>
                <c:pt idx="12">
                  <c:v>498</c:v>
                </c:pt>
                <c:pt idx="13">
                  <c:v>501</c:v>
                </c:pt>
                <c:pt idx="14">
                  <c:v>563</c:v>
                </c:pt>
                <c:pt idx="15">
                  <c:v>512</c:v>
                </c:pt>
                <c:pt idx="16">
                  <c:v>712</c:v>
                </c:pt>
                <c:pt idx="17">
                  <c:v>835</c:v>
                </c:pt>
                <c:pt idx="18">
                  <c:v>479</c:v>
                </c:pt>
                <c:pt idx="19">
                  <c:v>456</c:v>
                </c:pt>
                <c:pt idx="20">
                  <c:v>521</c:v>
                </c:pt>
                <c:pt idx="21">
                  <c:v>489</c:v>
                </c:pt>
                <c:pt idx="22">
                  <c:v>520</c:v>
                </c:pt>
                <c:pt idx="23">
                  <c:v>476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Nesbitt!$E$3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Nesbitt!$A$4:$A$35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Nesbitt!$E$4:$E$35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017376"/>
        <c:axId val="355016816"/>
      </c:lineChart>
      <c:dateAx>
        <c:axId val="35501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5016256"/>
        <c:crosses val="autoZero"/>
        <c:auto val="1"/>
        <c:lblOffset val="100"/>
        <c:baseTimeUnit val="months"/>
      </c:dateAx>
      <c:valAx>
        <c:axId val="35501625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015696"/>
        <c:crosses val="autoZero"/>
        <c:crossBetween val="between"/>
      </c:valAx>
      <c:valAx>
        <c:axId val="3550168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5017376"/>
        <c:crosses val="max"/>
        <c:crossBetween val="between"/>
      </c:valAx>
      <c:dateAx>
        <c:axId val="3550173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501681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Dunton!$B$3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Dunton!$A$4:$A$35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Dunton!$B$4:$B$35</c:f>
              <c:numCache>
                <c:formatCode>_(* #,##0_);_(* \(#,##0\);_(* "-"??_);_(@_)</c:formatCode>
                <c:ptCount val="32"/>
                <c:pt idx="0">
                  <c:v>143344</c:v>
                </c:pt>
                <c:pt idx="1">
                  <c:v>158712</c:v>
                </c:pt>
                <c:pt idx="2">
                  <c:v>182969</c:v>
                </c:pt>
                <c:pt idx="3">
                  <c:v>181580</c:v>
                </c:pt>
                <c:pt idx="4">
                  <c:v>156321</c:v>
                </c:pt>
                <c:pt idx="5">
                  <c:v>133759</c:v>
                </c:pt>
                <c:pt idx="6">
                  <c:v>139814</c:v>
                </c:pt>
                <c:pt idx="7">
                  <c:v>188040</c:v>
                </c:pt>
                <c:pt idx="8">
                  <c:v>188484</c:v>
                </c:pt>
                <c:pt idx="9">
                  <c:v>219514</c:v>
                </c:pt>
                <c:pt idx="10">
                  <c:v>152507</c:v>
                </c:pt>
                <c:pt idx="11">
                  <c:v>137732</c:v>
                </c:pt>
                <c:pt idx="12">
                  <c:v>149133</c:v>
                </c:pt>
                <c:pt idx="13">
                  <c:v>153955</c:v>
                </c:pt>
                <c:pt idx="14">
                  <c:v>190679</c:v>
                </c:pt>
                <c:pt idx="15">
                  <c:v>179537</c:v>
                </c:pt>
                <c:pt idx="16">
                  <c:v>169525</c:v>
                </c:pt>
                <c:pt idx="17">
                  <c:v>153548</c:v>
                </c:pt>
                <c:pt idx="18">
                  <c:v>153416</c:v>
                </c:pt>
                <c:pt idx="19">
                  <c:v>140636</c:v>
                </c:pt>
                <c:pt idx="20">
                  <c:v>153328</c:v>
                </c:pt>
                <c:pt idx="21">
                  <c:v>143416</c:v>
                </c:pt>
                <c:pt idx="22">
                  <c:v>155110</c:v>
                </c:pt>
                <c:pt idx="23">
                  <c:v>136364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19616"/>
        <c:axId val="354320176"/>
      </c:lineChart>
      <c:lineChart>
        <c:grouping val="standard"/>
        <c:varyColors val="0"/>
        <c:ser>
          <c:idx val="1"/>
          <c:order val="1"/>
          <c:tx>
            <c:strRef>
              <c:f>Dunton!$C$3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Dunton!$A$4:$A$35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Dunton!$C$4:$C$35</c:f>
              <c:numCache>
                <c:formatCode>_(* #,##0_);_(* \(#,##0\);_(* "-"??_);_(@_)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101</c:v>
                </c:pt>
                <c:pt idx="6">
                  <c:v>557</c:v>
                </c:pt>
                <c:pt idx="7">
                  <c:v>1563</c:v>
                </c:pt>
                <c:pt idx="8">
                  <c:v>1617</c:v>
                </c:pt>
                <c:pt idx="9">
                  <c:v>1746</c:v>
                </c:pt>
                <c:pt idx="10">
                  <c:v>779</c:v>
                </c:pt>
                <c:pt idx="11">
                  <c:v>328</c:v>
                </c:pt>
                <c:pt idx="12">
                  <c:v>120</c:v>
                </c:pt>
                <c:pt idx="13">
                  <c:v>1</c:v>
                </c:pt>
                <c:pt idx="14">
                  <c:v>1</c:v>
                </c:pt>
                <c:pt idx="15">
                  <c:v>5</c:v>
                </c:pt>
                <c:pt idx="16">
                  <c:v>19927</c:v>
                </c:pt>
                <c:pt idx="17">
                  <c:v>2</c:v>
                </c:pt>
                <c:pt idx="18">
                  <c:v>587</c:v>
                </c:pt>
                <c:pt idx="19">
                  <c:v>1034</c:v>
                </c:pt>
                <c:pt idx="20">
                  <c:v>1581</c:v>
                </c:pt>
                <c:pt idx="21">
                  <c:v>1628</c:v>
                </c:pt>
                <c:pt idx="22">
                  <c:v>1035</c:v>
                </c:pt>
                <c:pt idx="23">
                  <c:v>276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Dunton!$D$3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Dunton!$A$4:$A$35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Dunton!$D$4:$D$35</c:f>
              <c:numCache>
                <c:formatCode>_(* #,##0_);_(* \(#,##0\);_(* "-"??_);_(@_)</c:formatCode>
                <c:ptCount val="32"/>
                <c:pt idx="0">
                  <c:v>1427</c:v>
                </c:pt>
                <c:pt idx="1">
                  <c:v>1133</c:v>
                </c:pt>
                <c:pt idx="2">
                  <c:v>853</c:v>
                </c:pt>
                <c:pt idx="3">
                  <c:v>1835</c:v>
                </c:pt>
                <c:pt idx="4">
                  <c:v>964</c:v>
                </c:pt>
                <c:pt idx="5">
                  <c:v>195</c:v>
                </c:pt>
                <c:pt idx="6">
                  <c:v>514</c:v>
                </c:pt>
                <c:pt idx="7">
                  <c:v>495</c:v>
                </c:pt>
                <c:pt idx="8">
                  <c:v>37</c:v>
                </c:pt>
                <c:pt idx="9">
                  <c:v>105</c:v>
                </c:pt>
                <c:pt idx="10">
                  <c:v>619</c:v>
                </c:pt>
                <c:pt idx="11">
                  <c:v>391</c:v>
                </c:pt>
                <c:pt idx="12">
                  <c:v>1427</c:v>
                </c:pt>
                <c:pt idx="13">
                  <c:v>1133</c:v>
                </c:pt>
                <c:pt idx="14">
                  <c:v>853</c:v>
                </c:pt>
                <c:pt idx="15">
                  <c:v>1835</c:v>
                </c:pt>
                <c:pt idx="16">
                  <c:v>964</c:v>
                </c:pt>
                <c:pt idx="17">
                  <c:v>638</c:v>
                </c:pt>
                <c:pt idx="18">
                  <c:v>514</c:v>
                </c:pt>
                <c:pt idx="19">
                  <c:v>235</c:v>
                </c:pt>
                <c:pt idx="20">
                  <c:v>505</c:v>
                </c:pt>
                <c:pt idx="21">
                  <c:v>400</c:v>
                </c:pt>
                <c:pt idx="22">
                  <c:v>619</c:v>
                </c:pt>
                <c:pt idx="23">
                  <c:v>391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Dunton!$E$3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Dunton!$A$4:$A$35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Dunton!$E$4:$E$35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21296"/>
        <c:axId val="354320736"/>
      </c:lineChart>
      <c:dateAx>
        <c:axId val="35431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54320176"/>
        <c:crosses val="autoZero"/>
        <c:auto val="1"/>
        <c:lblOffset val="100"/>
        <c:baseTimeUnit val="months"/>
      </c:dateAx>
      <c:valAx>
        <c:axId val="35432017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319616"/>
        <c:crosses val="autoZero"/>
        <c:crossBetween val="between"/>
      </c:valAx>
      <c:valAx>
        <c:axId val="3543207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54321296"/>
        <c:crosses val="max"/>
        <c:crossBetween val="between"/>
      </c:valAx>
      <c:dateAx>
        <c:axId val="3543212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543207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Architecture!$B$3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Architecture!$A$4:$A$35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Architecture!$B$4:$B$35</c:f>
              <c:numCache>
                <c:formatCode>_(* #,##0_);_(* \(#,##0\);_(* "-"??_);_(@_)</c:formatCode>
                <c:ptCount val="32"/>
                <c:pt idx="0">
                  <c:v>41736</c:v>
                </c:pt>
                <c:pt idx="1">
                  <c:v>40767</c:v>
                </c:pt>
                <c:pt idx="2">
                  <c:v>41806</c:v>
                </c:pt>
                <c:pt idx="3">
                  <c:v>40897</c:v>
                </c:pt>
                <c:pt idx="4">
                  <c:v>43064</c:v>
                </c:pt>
                <c:pt idx="5">
                  <c:v>47498</c:v>
                </c:pt>
                <c:pt idx="6">
                  <c:v>46877</c:v>
                </c:pt>
                <c:pt idx="7">
                  <c:v>46102</c:v>
                </c:pt>
                <c:pt idx="8">
                  <c:v>49310</c:v>
                </c:pt>
                <c:pt idx="9">
                  <c:v>48041</c:v>
                </c:pt>
                <c:pt idx="10">
                  <c:v>50570</c:v>
                </c:pt>
                <c:pt idx="11">
                  <c:v>48643</c:v>
                </c:pt>
                <c:pt idx="12">
                  <c:v>39135</c:v>
                </c:pt>
                <c:pt idx="13">
                  <c:v>36134</c:v>
                </c:pt>
                <c:pt idx="14">
                  <c:v>37898</c:v>
                </c:pt>
                <c:pt idx="15">
                  <c:v>36904</c:v>
                </c:pt>
                <c:pt idx="16">
                  <c:v>40026</c:v>
                </c:pt>
                <c:pt idx="17">
                  <c:v>45013</c:v>
                </c:pt>
                <c:pt idx="18">
                  <c:v>46918</c:v>
                </c:pt>
                <c:pt idx="19">
                  <c:v>46384</c:v>
                </c:pt>
                <c:pt idx="20">
                  <c:v>47177</c:v>
                </c:pt>
                <c:pt idx="21">
                  <c:v>45521</c:v>
                </c:pt>
                <c:pt idx="22">
                  <c:v>49445</c:v>
                </c:pt>
                <c:pt idx="23">
                  <c:v>45517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86784"/>
        <c:axId val="378887344"/>
      </c:lineChart>
      <c:lineChart>
        <c:grouping val="standard"/>
        <c:varyColors val="0"/>
        <c:ser>
          <c:idx val="1"/>
          <c:order val="1"/>
          <c:tx>
            <c:strRef>
              <c:f>Architecture!$C$3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Architecture!$A$4:$A$35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Architecture!$C$4:$C$35</c:f>
              <c:numCache>
                <c:formatCode>_(* #,##0_);_(* \(#,##0\);_(* "-"??_);_(@_)</c:formatCode>
                <c:ptCount val="32"/>
                <c:pt idx="0">
                  <c:v>37</c:v>
                </c:pt>
                <c:pt idx="1">
                  <c:v>46</c:v>
                </c:pt>
                <c:pt idx="2">
                  <c:v>23</c:v>
                </c:pt>
                <c:pt idx="3">
                  <c:v>20</c:v>
                </c:pt>
                <c:pt idx="4">
                  <c:v>15</c:v>
                </c:pt>
                <c:pt idx="5">
                  <c:v>70</c:v>
                </c:pt>
                <c:pt idx="6">
                  <c:v>241</c:v>
                </c:pt>
                <c:pt idx="7">
                  <c:v>255</c:v>
                </c:pt>
                <c:pt idx="8">
                  <c:v>295</c:v>
                </c:pt>
                <c:pt idx="9">
                  <c:v>247</c:v>
                </c:pt>
                <c:pt idx="10">
                  <c:v>216</c:v>
                </c:pt>
                <c:pt idx="11">
                  <c:v>163</c:v>
                </c:pt>
                <c:pt idx="12">
                  <c:v>53</c:v>
                </c:pt>
                <c:pt idx="13">
                  <c:v>13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265</c:v>
                </c:pt>
                <c:pt idx="19">
                  <c:v>302</c:v>
                </c:pt>
                <c:pt idx="20">
                  <c:v>349</c:v>
                </c:pt>
                <c:pt idx="21">
                  <c:v>325</c:v>
                </c:pt>
                <c:pt idx="22">
                  <c:v>298</c:v>
                </c:pt>
                <c:pt idx="23">
                  <c:v>220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Architecture!$D$3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Architecture!$A$4:$A$35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Architecture!$D$4:$D$35</c:f>
              <c:numCache>
                <c:formatCode>_(* #,##0_);_(* \(#,##0\);_(* "-"??_);_(@_)</c:formatCode>
                <c:ptCount val="32"/>
                <c:pt idx="0">
                  <c:v>56</c:v>
                </c:pt>
                <c:pt idx="1">
                  <c:v>112</c:v>
                </c:pt>
                <c:pt idx="2">
                  <c:v>82</c:v>
                </c:pt>
                <c:pt idx="3">
                  <c:v>77</c:v>
                </c:pt>
                <c:pt idx="4">
                  <c:v>154</c:v>
                </c:pt>
                <c:pt idx="5">
                  <c:v>139</c:v>
                </c:pt>
                <c:pt idx="6">
                  <c:v>218</c:v>
                </c:pt>
                <c:pt idx="7">
                  <c:v>157</c:v>
                </c:pt>
                <c:pt idx="8">
                  <c:v>246</c:v>
                </c:pt>
                <c:pt idx="9">
                  <c:v>120</c:v>
                </c:pt>
                <c:pt idx="10">
                  <c:v>108</c:v>
                </c:pt>
                <c:pt idx="11">
                  <c:v>109</c:v>
                </c:pt>
                <c:pt idx="12">
                  <c:v>120</c:v>
                </c:pt>
                <c:pt idx="13">
                  <c:v>306</c:v>
                </c:pt>
                <c:pt idx="14">
                  <c:v>178</c:v>
                </c:pt>
                <c:pt idx="15">
                  <c:v>101</c:v>
                </c:pt>
                <c:pt idx="16">
                  <c:v>154</c:v>
                </c:pt>
                <c:pt idx="17">
                  <c:v>139</c:v>
                </c:pt>
                <c:pt idx="18">
                  <c:v>218</c:v>
                </c:pt>
                <c:pt idx="19">
                  <c:v>157</c:v>
                </c:pt>
                <c:pt idx="20">
                  <c:v>246</c:v>
                </c:pt>
                <c:pt idx="21">
                  <c:v>108</c:v>
                </c:pt>
                <c:pt idx="22">
                  <c:v>109</c:v>
                </c:pt>
                <c:pt idx="23">
                  <c:v>109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Architecture!$E$3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Architecture!$A$4:$A$35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Architecture!$E$4:$E$35</c:f>
              <c:numCache>
                <c:formatCode>_(* #,##0_);_(* \(#,##0\);_(* "-"??_);_(@_)</c:formatCode>
                <c:ptCount val="32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169</c:v>
                </c:pt>
                <c:pt idx="6">
                  <c:v>505</c:v>
                </c:pt>
                <c:pt idx="7">
                  <c:v>849</c:v>
                </c:pt>
                <c:pt idx="8">
                  <c:v>1206</c:v>
                </c:pt>
                <c:pt idx="9">
                  <c:v>751</c:v>
                </c:pt>
                <c:pt idx="10">
                  <c:v>148</c:v>
                </c:pt>
                <c:pt idx="11">
                  <c:v>45</c:v>
                </c:pt>
                <c:pt idx="12">
                  <c:v>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125</c:v>
                </c:pt>
                <c:pt idx="18">
                  <c:v>358</c:v>
                </c:pt>
                <c:pt idx="19">
                  <c:v>642</c:v>
                </c:pt>
                <c:pt idx="20">
                  <c:v>1006</c:v>
                </c:pt>
                <c:pt idx="21">
                  <c:v>1138</c:v>
                </c:pt>
                <c:pt idx="22">
                  <c:v>495</c:v>
                </c:pt>
                <c:pt idx="23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88464"/>
        <c:axId val="378887904"/>
      </c:lineChart>
      <c:dateAx>
        <c:axId val="37888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8887344"/>
        <c:crosses val="autoZero"/>
        <c:auto val="1"/>
        <c:lblOffset val="100"/>
        <c:baseTimeUnit val="months"/>
      </c:dateAx>
      <c:valAx>
        <c:axId val="37888734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8886784"/>
        <c:crosses val="autoZero"/>
        <c:crossBetween val="between"/>
      </c:valAx>
      <c:valAx>
        <c:axId val="3788879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8888464"/>
        <c:crosses val="max"/>
        <c:crossBetween val="between"/>
      </c:valAx>
      <c:dateAx>
        <c:axId val="3788884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888790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'St. Pats'!$B$3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'St. Pats'!$A$4:$A$35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'St. Pats'!$B$4:$B$35</c:f>
              <c:numCache>
                <c:formatCode>_(* #,##0_);_(* \(#,##0\);_(* "-"??_);_(@_)</c:formatCode>
                <c:ptCount val="32"/>
                <c:pt idx="0">
                  <c:v>153410</c:v>
                </c:pt>
                <c:pt idx="1">
                  <c:v>185158</c:v>
                </c:pt>
                <c:pt idx="2">
                  <c:v>240259</c:v>
                </c:pt>
                <c:pt idx="3">
                  <c:v>232141</c:v>
                </c:pt>
                <c:pt idx="4">
                  <c:v>148908</c:v>
                </c:pt>
                <c:pt idx="5">
                  <c:v>97505</c:v>
                </c:pt>
                <c:pt idx="6">
                  <c:v>75019</c:v>
                </c:pt>
                <c:pt idx="7">
                  <c:v>72474</c:v>
                </c:pt>
                <c:pt idx="8">
                  <c:v>79787</c:v>
                </c:pt>
                <c:pt idx="9">
                  <c:v>79272</c:v>
                </c:pt>
                <c:pt idx="10">
                  <c:v>84614</c:v>
                </c:pt>
                <c:pt idx="11">
                  <c:v>83298</c:v>
                </c:pt>
                <c:pt idx="12">
                  <c:v>118662</c:v>
                </c:pt>
                <c:pt idx="13">
                  <c:v>179490</c:v>
                </c:pt>
                <c:pt idx="14">
                  <c:v>182996</c:v>
                </c:pt>
                <c:pt idx="15">
                  <c:v>160970</c:v>
                </c:pt>
                <c:pt idx="16">
                  <c:v>178719</c:v>
                </c:pt>
                <c:pt idx="17">
                  <c:v>96748</c:v>
                </c:pt>
                <c:pt idx="18">
                  <c:v>76146</c:v>
                </c:pt>
                <c:pt idx="19">
                  <c:v>74425</c:v>
                </c:pt>
                <c:pt idx="20">
                  <c:v>80656</c:v>
                </c:pt>
                <c:pt idx="21">
                  <c:v>77154</c:v>
                </c:pt>
                <c:pt idx="22">
                  <c:v>85313</c:v>
                </c:pt>
                <c:pt idx="23">
                  <c:v>82201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92944"/>
        <c:axId val="378893504"/>
      </c:lineChart>
      <c:lineChart>
        <c:grouping val="standard"/>
        <c:varyColors val="0"/>
        <c:ser>
          <c:idx val="1"/>
          <c:order val="1"/>
          <c:tx>
            <c:strRef>
              <c:f>'St. Pats'!$C$3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'St. Pats'!$A$4:$A$35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'St. Pats'!$C$4:$C$35</c:f>
              <c:numCache>
                <c:formatCode>_(* #,##0_);_(* \(#,##0\);_(* "-"??_);_(@_)</c:formatCode>
                <c:ptCount val="32"/>
                <c:pt idx="0">
                  <c:v>75</c:v>
                </c:pt>
                <c:pt idx="1">
                  <c:v>70</c:v>
                </c:pt>
                <c:pt idx="2">
                  <c:v>60</c:v>
                </c:pt>
                <c:pt idx="3">
                  <c:v>61</c:v>
                </c:pt>
                <c:pt idx="4">
                  <c:v>21</c:v>
                </c:pt>
                <c:pt idx="5">
                  <c:v>74</c:v>
                </c:pt>
                <c:pt idx="6">
                  <c:v>264</c:v>
                </c:pt>
                <c:pt idx="7">
                  <c:v>373</c:v>
                </c:pt>
                <c:pt idx="8">
                  <c:v>458</c:v>
                </c:pt>
                <c:pt idx="9">
                  <c:v>463</c:v>
                </c:pt>
                <c:pt idx="10">
                  <c:v>364</c:v>
                </c:pt>
                <c:pt idx="11">
                  <c:v>261</c:v>
                </c:pt>
                <c:pt idx="12">
                  <c:v>74</c:v>
                </c:pt>
                <c:pt idx="13">
                  <c:v>2</c:v>
                </c:pt>
                <c:pt idx="14">
                  <c:v>0</c:v>
                </c:pt>
                <c:pt idx="15">
                  <c:v>5</c:v>
                </c:pt>
                <c:pt idx="16">
                  <c:v>679</c:v>
                </c:pt>
                <c:pt idx="17">
                  <c:v>10</c:v>
                </c:pt>
                <c:pt idx="18">
                  <c:v>382</c:v>
                </c:pt>
                <c:pt idx="19">
                  <c:v>333</c:v>
                </c:pt>
                <c:pt idx="20">
                  <c:v>445</c:v>
                </c:pt>
                <c:pt idx="21">
                  <c:v>442</c:v>
                </c:pt>
                <c:pt idx="22">
                  <c:v>335</c:v>
                </c:pt>
                <c:pt idx="23">
                  <c:v>184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'St. Pats'!$D$3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'St. Pats'!$A$4:$A$35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'St. Pats'!$D$4:$D$35</c:f>
              <c:numCache>
                <c:formatCode>_(* #,##0_);_(* \(#,##0\);_(* "-"??_);_(@_)</c:formatCode>
                <c:ptCount val="32"/>
                <c:pt idx="0">
                  <c:v>295</c:v>
                </c:pt>
                <c:pt idx="1">
                  <c:v>452</c:v>
                </c:pt>
                <c:pt idx="2">
                  <c:v>1806</c:v>
                </c:pt>
                <c:pt idx="3">
                  <c:v>2403</c:v>
                </c:pt>
                <c:pt idx="4">
                  <c:v>1926</c:v>
                </c:pt>
                <c:pt idx="5">
                  <c:v>1707</c:v>
                </c:pt>
                <c:pt idx="6">
                  <c:v>1503</c:v>
                </c:pt>
                <c:pt idx="7">
                  <c:v>1273</c:v>
                </c:pt>
                <c:pt idx="8">
                  <c:v>1166</c:v>
                </c:pt>
                <c:pt idx="9">
                  <c:v>916</c:v>
                </c:pt>
                <c:pt idx="10">
                  <c:v>160</c:v>
                </c:pt>
                <c:pt idx="11">
                  <c:v>117</c:v>
                </c:pt>
                <c:pt idx="12">
                  <c:v>321</c:v>
                </c:pt>
                <c:pt idx="13">
                  <c:v>464</c:v>
                </c:pt>
                <c:pt idx="14">
                  <c:v>575</c:v>
                </c:pt>
                <c:pt idx="15">
                  <c:v>429</c:v>
                </c:pt>
                <c:pt idx="16">
                  <c:v>561</c:v>
                </c:pt>
                <c:pt idx="17">
                  <c:v>1707</c:v>
                </c:pt>
                <c:pt idx="18">
                  <c:v>1503</c:v>
                </c:pt>
                <c:pt idx="19">
                  <c:v>144</c:v>
                </c:pt>
                <c:pt idx="20">
                  <c:v>217</c:v>
                </c:pt>
                <c:pt idx="21">
                  <c:v>188</c:v>
                </c:pt>
                <c:pt idx="22">
                  <c:v>366</c:v>
                </c:pt>
                <c:pt idx="23">
                  <c:v>375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'St. Pats'!$E$3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'St. Pats'!$A$4:$A$35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'St. Pats'!$E$4:$E$35</c:f>
              <c:numCache>
                <c:formatCode>_(* #,##0_);_(* \(#,##0\);_(* "-"??_);_(@_)</c:formatCode>
                <c:ptCount val="32"/>
                <c:pt idx="0">
                  <c:v>4698</c:v>
                </c:pt>
                <c:pt idx="1">
                  <c:v>3915</c:v>
                </c:pt>
                <c:pt idx="2">
                  <c:v>3714</c:v>
                </c:pt>
                <c:pt idx="3">
                  <c:v>3628</c:v>
                </c:pt>
                <c:pt idx="4">
                  <c:v>3628</c:v>
                </c:pt>
                <c:pt idx="5">
                  <c:v>3978</c:v>
                </c:pt>
                <c:pt idx="6">
                  <c:v>6304</c:v>
                </c:pt>
                <c:pt idx="7">
                  <c:v>5620</c:v>
                </c:pt>
                <c:pt idx="8">
                  <c:v>4462</c:v>
                </c:pt>
                <c:pt idx="9">
                  <c:v>5413</c:v>
                </c:pt>
                <c:pt idx="10">
                  <c:v>3518</c:v>
                </c:pt>
                <c:pt idx="11">
                  <c:v>6228</c:v>
                </c:pt>
                <c:pt idx="12">
                  <c:v>3111</c:v>
                </c:pt>
                <c:pt idx="13">
                  <c:v>2831</c:v>
                </c:pt>
                <c:pt idx="14">
                  <c:v>2491</c:v>
                </c:pt>
                <c:pt idx="15">
                  <c:v>1918</c:v>
                </c:pt>
                <c:pt idx="16">
                  <c:v>2325</c:v>
                </c:pt>
                <c:pt idx="17">
                  <c:v>3313</c:v>
                </c:pt>
                <c:pt idx="18">
                  <c:v>4237</c:v>
                </c:pt>
                <c:pt idx="19">
                  <c:v>5859</c:v>
                </c:pt>
                <c:pt idx="20">
                  <c:v>5424</c:v>
                </c:pt>
                <c:pt idx="21">
                  <c:v>5913</c:v>
                </c:pt>
                <c:pt idx="22">
                  <c:v>4703</c:v>
                </c:pt>
                <c:pt idx="23">
                  <c:v>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94624"/>
        <c:axId val="378894064"/>
      </c:lineChart>
      <c:dateAx>
        <c:axId val="378892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8893504"/>
        <c:crosses val="autoZero"/>
        <c:auto val="1"/>
        <c:lblOffset val="100"/>
        <c:baseTimeUnit val="months"/>
      </c:dateAx>
      <c:valAx>
        <c:axId val="37889350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8892944"/>
        <c:crosses val="autoZero"/>
        <c:crossBetween val="between"/>
      </c:valAx>
      <c:valAx>
        <c:axId val="3788940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8894624"/>
        <c:crosses val="max"/>
        <c:crossBetween val="between"/>
      </c:valAx>
      <c:dateAx>
        <c:axId val="3788946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889406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'Social Science'!$B$3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'Social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'Social Science'!$B$4:$B$35</c:f>
              <c:numCache>
                <c:formatCode>_(* #,##0_);_(* \(#,##0\);_(* "-"??_);_(@_)</c:formatCode>
                <c:ptCount val="32"/>
                <c:pt idx="0">
                  <c:v>10765</c:v>
                </c:pt>
                <c:pt idx="1">
                  <c:v>11645</c:v>
                </c:pt>
                <c:pt idx="2">
                  <c:v>14217</c:v>
                </c:pt>
                <c:pt idx="3">
                  <c:v>11752</c:v>
                </c:pt>
                <c:pt idx="4">
                  <c:v>9988</c:v>
                </c:pt>
                <c:pt idx="5">
                  <c:v>10354</c:v>
                </c:pt>
                <c:pt idx="6">
                  <c:v>12179</c:v>
                </c:pt>
                <c:pt idx="7">
                  <c:v>14283</c:v>
                </c:pt>
                <c:pt idx="8">
                  <c:v>15156</c:v>
                </c:pt>
                <c:pt idx="9">
                  <c:v>11743</c:v>
                </c:pt>
                <c:pt idx="10">
                  <c:v>12376</c:v>
                </c:pt>
                <c:pt idx="11">
                  <c:v>11019</c:v>
                </c:pt>
                <c:pt idx="12">
                  <c:v>9386</c:v>
                </c:pt>
                <c:pt idx="13">
                  <c:v>10471</c:v>
                </c:pt>
                <c:pt idx="14">
                  <c:v>10863</c:v>
                </c:pt>
                <c:pt idx="15">
                  <c:v>9919</c:v>
                </c:pt>
                <c:pt idx="16">
                  <c:v>10679</c:v>
                </c:pt>
                <c:pt idx="17">
                  <c:v>10611</c:v>
                </c:pt>
                <c:pt idx="18">
                  <c:v>11611</c:v>
                </c:pt>
                <c:pt idx="19">
                  <c:v>13284</c:v>
                </c:pt>
                <c:pt idx="20">
                  <c:v>15188</c:v>
                </c:pt>
                <c:pt idx="21">
                  <c:v>13368</c:v>
                </c:pt>
                <c:pt idx="22">
                  <c:v>12038</c:v>
                </c:pt>
                <c:pt idx="23">
                  <c:v>10325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8899104"/>
        <c:axId val="378899664"/>
      </c:lineChart>
      <c:lineChart>
        <c:grouping val="standard"/>
        <c:varyColors val="0"/>
        <c:ser>
          <c:idx val="1"/>
          <c:order val="1"/>
          <c:tx>
            <c:strRef>
              <c:f>'Social Science'!$C$3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'Social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'Social Science'!$C$4:$C$35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2"/>
          <c:order val="2"/>
          <c:tx>
            <c:strRef>
              <c:f>'Social Science'!$D$3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'Social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'Social Science'!$D$4:$D$35</c:f>
              <c:numCache>
                <c:formatCode>_(* #,##0_);_(* \(#,##0\);_(* "-"??_);_(@_)</c:formatCode>
                <c:ptCount val="32"/>
                <c:pt idx="0">
                  <c:v>1113</c:v>
                </c:pt>
                <c:pt idx="1">
                  <c:v>1098</c:v>
                </c:pt>
                <c:pt idx="2">
                  <c:v>1143</c:v>
                </c:pt>
                <c:pt idx="3">
                  <c:v>1134</c:v>
                </c:pt>
                <c:pt idx="4">
                  <c:v>1092</c:v>
                </c:pt>
                <c:pt idx="5">
                  <c:v>1115</c:v>
                </c:pt>
                <c:pt idx="6">
                  <c:v>1088</c:v>
                </c:pt>
                <c:pt idx="7">
                  <c:v>610</c:v>
                </c:pt>
                <c:pt idx="8">
                  <c:v>14</c:v>
                </c:pt>
                <c:pt idx="9">
                  <c:v>1037</c:v>
                </c:pt>
                <c:pt idx="10">
                  <c:v>1123</c:v>
                </c:pt>
                <c:pt idx="11">
                  <c:v>1083</c:v>
                </c:pt>
                <c:pt idx="12">
                  <c:v>1138</c:v>
                </c:pt>
                <c:pt idx="13">
                  <c:v>121</c:v>
                </c:pt>
                <c:pt idx="14">
                  <c:v>100</c:v>
                </c:pt>
                <c:pt idx="15">
                  <c:v>13</c:v>
                </c:pt>
                <c:pt idx="16">
                  <c:v>134</c:v>
                </c:pt>
                <c:pt idx="17">
                  <c:v>1115</c:v>
                </c:pt>
                <c:pt idx="18">
                  <c:v>770</c:v>
                </c:pt>
                <c:pt idx="19">
                  <c:v>1101</c:v>
                </c:pt>
                <c:pt idx="20">
                  <c:v>1101</c:v>
                </c:pt>
                <c:pt idx="21">
                  <c:v>991</c:v>
                </c:pt>
                <c:pt idx="22">
                  <c:v>1082</c:v>
                </c:pt>
                <c:pt idx="23">
                  <c:v>1039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'Social Science'!$E$3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'Social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'Social Science'!$E$4:$E$35</c:f>
              <c:numCache>
                <c:formatCode>_(* #,##0_);_(* \(#,##0\);_(* "-"??_);_(@_)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93</c:v>
                </c:pt>
                <c:pt idx="4">
                  <c:v>93</c:v>
                </c:pt>
                <c:pt idx="5">
                  <c:v>1217</c:v>
                </c:pt>
                <c:pt idx="6">
                  <c:v>4030</c:v>
                </c:pt>
                <c:pt idx="7">
                  <c:v>5536</c:v>
                </c:pt>
                <c:pt idx="8">
                  <c:v>6749</c:v>
                </c:pt>
                <c:pt idx="9">
                  <c:v>6053</c:v>
                </c:pt>
                <c:pt idx="10">
                  <c:v>1446</c:v>
                </c:pt>
                <c:pt idx="11">
                  <c:v>1118</c:v>
                </c:pt>
                <c:pt idx="12">
                  <c:v>569</c:v>
                </c:pt>
                <c:pt idx="13">
                  <c:v>37</c:v>
                </c:pt>
                <c:pt idx="14">
                  <c:v>8</c:v>
                </c:pt>
                <c:pt idx="15">
                  <c:v>122</c:v>
                </c:pt>
                <c:pt idx="16">
                  <c:v>1</c:v>
                </c:pt>
                <c:pt idx="17">
                  <c:v>505</c:v>
                </c:pt>
                <c:pt idx="18">
                  <c:v>3113</c:v>
                </c:pt>
                <c:pt idx="19">
                  <c:v>4121</c:v>
                </c:pt>
                <c:pt idx="20">
                  <c:v>6003</c:v>
                </c:pt>
                <c:pt idx="21">
                  <c:v>6856</c:v>
                </c:pt>
                <c:pt idx="22">
                  <c:v>4012</c:v>
                </c:pt>
                <c:pt idx="23">
                  <c:v>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27376"/>
        <c:axId val="378900224"/>
      </c:lineChart>
      <c:dateAx>
        <c:axId val="37889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8899664"/>
        <c:crosses val="autoZero"/>
        <c:auto val="1"/>
        <c:lblOffset val="100"/>
        <c:baseTimeUnit val="months"/>
      </c:dateAx>
      <c:valAx>
        <c:axId val="378899664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8899104"/>
        <c:crosses val="autoZero"/>
        <c:crossBetween val="between"/>
      </c:valAx>
      <c:valAx>
        <c:axId val="3789002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27376"/>
        <c:crosses val="max"/>
        <c:crossBetween val="between"/>
      </c:valAx>
      <c:dateAx>
        <c:axId val="3795273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890022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Annual Utility/House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SUMMARY!$E$2</c:f>
              <c:strCache>
                <c:ptCount val="1"/>
                <c:pt idx="0">
                  <c:v>Steam (klbs/lb)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SUMMARY!$B$4:$B$12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SUMMARY!$E$4:$E$12</c:f>
              <c:numCache>
                <c:formatCode>_(* #,##0_);_(* \(#,##0\);_(* "-"??_);_(@_)</c:formatCode>
                <c:ptCount val="9"/>
                <c:pt idx="0">
                  <c:v>2370</c:v>
                </c:pt>
                <c:pt idx="1">
                  <c:v>1506</c:v>
                </c:pt>
                <c:pt idx="2">
                  <c:v>3474</c:v>
                </c:pt>
                <c:pt idx="3">
                  <c:v>6298</c:v>
                </c:pt>
                <c:pt idx="4">
                  <c:v>4300</c:v>
                </c:pt>
                <c:pt idx="5">
                  <c:v>0</c:v>
                </c:pt>
                <c:pt idx="6">
                  <c:v>4113</c:v>
                </c:pt>
                <c:pt idx="7">
                  <c:v>2697</c:v>
                </c:pt>
                <c:pt idx="8">
                  <c:v>14468</c:v>
                </c:pt>
              </c:numCache>
            </c:numRef>
          </c:val>
        </c:ser>
        <c:ser>
          <c:idx val="1"/>
          <c:order val="1"/>
          <c:tx>
            <c:strRef>
              <c:f>SUMMARY!$F$2</c:f>
              <c:strCache>
                <c:ptCount val="1"/>
                <c:pt idx="0">
                  <c:v>Water (m3)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SUMMARY!$B$4:$B$12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SUMMARY!$F$4:$F$12</c:f>
              <c:numCache>
                <c:formatCode>_(* #,##0_);_(* \(#,##0\);_(* "-"??_);_(@_)</c:formatCode>
                <c:ptCount val="9"/>
                <c:pt idx="0">
                  <c:v>3517</c:v>
                </c:pt>
                <c:pt idx="1">
                  <c:v>3139</c:v>
                </c:pt>
                <c:pt idx="2">
                  <c:v>16253</c:v>
                </c:pt>
                <c:pt idx="3">
                  <c:v>33466</c:v>
                </c:pt>
                <c:pt idx="4">
                  <c:v>13668</c:v>
                </c:pt>
                <c:pt idx="5">
                  <c:v>27875</c:v>
                </c:pt>
                <c:pt idx="6">
                  <c:v>14598</c:v>
                </c:pt>
                <c:pt idx="7">
                  <c:v>7122</c:v>
                </c:pt>
                <c:pt idx="8">
                  <c:v>15445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865744"/>
        <c:axId val="342866304"/>
      </c:barChart>
      <c:catAx>
        <c:axId val="342865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2866304"/>
        <c:crosses val="autoZero"/>
        <c:auto val="1"/>
        <c:lblAlgn val="ctr"/>
        <c:lblOffset val="100"/>
        <c:noMultiLvlLbl val="0"/>
      </c:catAx>
      <c:valAx>
        <c:axId val="3428663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34286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'Life Science'!$B$3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'Life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'Life Science'!$B$4:$B$35</c:f>
              <c:numCache>
                <c:formatCode>_(* #,##0_);_(* \(#,##0\);_(* "-"??_);_(@_)</c:formatCode>
                <c:ptCount val="32"/>
                <c:pt idx="0">
                  <c:v>94229</c:v>
                </c:pt>
                <c:pt idx="1">
                  <c:v>112064</c:v>
                </c:pt>
                <c:pt idx="2">
                  <c:v>145362</c:v>
                </c:pt>
                <c:pt idx="3">
                  <c:v>127872</c:v>
                </c:pt>
                <c:pt idx="4">
                  <c:v>95596</c:v>
                </c:pt>
                <c:pt idx="5">
                  <c:v>86790</c:v>
                </c:pt>
                <c:pt idx="6">
                  <c:v>81743</c:v>
                </c:pt>
                <c:pt idx="7">
                  <c:v>84034</c:v>
                </c:pt>
                <c:pt idx="8">
                  <c:v>88255</c:v>
                </c:pt>
                <c:pt idx="9">
                  <c:v>74807</c:v>
                </c:pt>
                <c:pt idx="10">
                  <c:v>78641</c:v>
                </c:pt>
                <c:pt idx="11">
                  <c:v>75390</c:v>
                </c:pt>
                <c:pt idx="12">
                  <c:v>93976</c:v>
                </c:pt>
                <c:pt idx="13">
                  <c:v>112133</c:v>
                </c:pt>
                <c:pt idx="14">
                  <c:v>118431</c:v>
                </c:pt>
                <c:pt idx="15">
                  <c:v>118521</c:v>
                </c:pt>
                <c:pt idx="16">
                  <c:v>100516</c:v>
                </c:pt>
                <c:pt idx="17">
                  <c:v>87229</c:v>
                </c:pt>
                <c:pt idx="18">
                  <c:v>83241</c:v>
                </c:pt>
                <c:pt idx="19">
                  <c:v>86129</c:v>
                </c:pt>
                <c:pt idx="20">
                  <c:v>86746</c:v>
                </c:pt>
                <c:pt idx="21">
                  <c:v>77577</c:v>
                </c:pt>
                <c:pt idx="22">
                  <c:v>83438</c:v>
                </c:pt>
                <c:pt idx="23">
                  <c:v>79317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1856"/>
        <c:axId val="379532416"/>
      </c:lineChart>
      <c:lineChart>
        <c:grouping val="standard"/>
        <c:varyColors val="0"/>
        <c:ser>
          <c:idx val="1"/>
          <c:order val="1"/>
          <c:tx>
            <c:strRef>
              <c:f>'Life Science'!$C$3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'Life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'Life Science'!$C$4:$C$35</c:f>
              <c:numCache>
                <c:formatCode>_(* #,##0_);_(* \(#,##0\);_(* "-"??_);_(@_)</c:formatCode>
                <c:ptCount val="32"/>
                <c:pt idx="0">
                  <c:v>143</c:v>
                </c:pt>
                <c:pt idx="1">
                  <c:v>73</c:v>
                </c:pt>
                <c:pt idx="2">
                  <c:v>78</c:v>
                </c:pt>
                <c:pt idx="3">
                  <c:v>71</c:v>
                </c:pt>
                <c:pt idx="4">
                  <c:v>112</c:v>
                </c:pt>
                <c:pt idx="5">
                  <c:v>257</c:v>
                </c:pt>
                <c:pt idx="6">
                  <c:v>545</c:v>
                </c:pt>
                <c:pt idx="7">
                  <c:v>747</c:v>
                </c:pt>
                <c:pt idx="8">
                  <c:v>969</c:v>
                </c:pt>
                <c:pt idx="9">
                  <c:v>813</c:v>
                </c:pt>
                <c:pt idx="10">
                  <c:v>771</c:v>
                </c:pt>
                <c:pt idx="11">
                  <c:v>491</c:v>
                </c:pt>
                <c:pt idx="12">
                  <c:v>145</c:v>
                </c:pt>
                <c:pt idx="13">
                  <c:v>59</c:v>
                </c:pt>
                <c:pt idx="14">
                  <c:v>61</c:v>
                </c:pt>
                <c:pt idx="15">
                  <c:v>58</c:v>
                </c:pt>
                <c:pt idx="16">
                  <c:v>118</c:v>
                </c:pt>
                <c:pt idx="17">
                  <c:v>257</c:v>
                </c:pt>
                <c:pt idx="18">
                  <c:v>510</c:v>
                </c:pt>
                <c:pt idx="19">
                  <c:v>717</c:v>
                </c:pt>
                <c:pt idx="20">
                  <c:v>1021</c:v>
                </c:pt>
                <c:pt idx="21">
                  <c:v>998</c:v>
                </c:pt>
                <c:pt idx="22">
                  <c:v>776</c:v>
                </c:pt>
                <c:pt idx="23">
                  <c:v>466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'Life Science'!$D$3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'Life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'Life Science'!$D$4:$D$35</c:f>
              <c:numCache>
                <c:formatCode>_(* #,##0_);_(* \(#,##0\);_(* "-"??_);_(@_)</c:formatCode>
                <c:ptCount val="32"/>
                <c:pt idx="0">
                  <c:v>712</c:v>
                </c:pt>
                <c:pt idx="1">
                  <c:v>666</c:v>
                </c:pt>
                <c:pt idx="2">
                  <c:v>698</c:v>
                </c:pt>
                <c:pt idx="3">
                  <c:v>718</c:v>
                </c:pt>
                <c:pt idx="4">
                  <c:v>708</c:v>
                </c:pt>
                <c:pt idx="5">
                  <c:v>722</c:v>
                </c:pt>
                <c:pt idx="6">
                  <c:v>666</c:v>
                </c:pt>
                <c:pt idx="7">
                  <c:v>683</c:v>
                </c:pt>
                <c:pt idx="8">
                  <c:v>745</c:v>
                </c:pt>
                <c:pt idx="9">
                  <c:v>648</c:v>
                </c:pt>
                <c:pt idx="10">
                  <c:v>711</c:v>
                </c:pt>
                <c:pt idx="11">
                  <c:v>695</c:v>
                </c:pt>
                <c:pt idx="12">
                  <c:v>748</c:v>
                </c:pt>
                <c:pt idx="13">
                  <c:v>702</c:v>
                </c:pt>
                <c:pt idx="14">
                  <c:v>741</c:v>
                </c:pt>
                <c:pt idx="15">
                  <c:v>711</c:v>
                </c:pt>
                <c:pt idx="16">
                  <c:v>673</c:v>
                </c:pt>
                <c:pt idx="17">
                  <c:v>901</c:v>
                </c:pt>
                <c:pt idx="18">
                  <c:v>1063</c:v>
                </c:pt>
                <c:pt idx="19">
                  <c:v>691</c:v>
                </c:pt>
                <c:pt idx="20">
                  <c:v>709</c:v>
                </c:pt>
                <c:pt idx="21">
                  <c:v>638</c:v>
                </c:pt>
                <c:pt idx="22">
                  <c:v>696</c:v>
                </c:pt>
                <c:pt idx="23">
                  <c:v>665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'Life Science'!$E$3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'Life Science'!$A$4:$A$35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'Life Science'!$E$4:$E$35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3536"/>
        <c:axId val="379532976"/>
      </c:lineChart>
      <c:dateAx>
        <c:axId val="37953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9532416"/>
        <c:crosses val="autoZero"/>
        <c:auto val="1"/>
        <c:lblOffset val="100"/>
        <c:baseTimeUnit val="months"/>
      </c:dateAx>
      <c:valAx>
        <c:axId val="37953241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31856"/>
        <c:crosses val="autoZero"/>
        <c:crossBetween val="between"/>
      </c:valAx>
      <c:valAx>
        <c:axId val="3795329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33536"/>
        <c:crosses val="max"/>
        <c:crossBetween val="between"/>
      </c:valAx>
      <c:dateAx>
        <c:axId val="3795335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95329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'Minto Case'!$B$3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'Minto Case'!$A$4:$A$35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'Minto Case'!$B$4:$B$35</c:f>
              <c:numCache>
                <c:formatCode>_(* #,##0_);_(* \(#,##0\);_(* "-"??_);_(@_)</c:formatCode>
                <c:ptCount val="32"/>
                <c:pt idx="0">
                  <c:v>326261</c:v>
                </c:pt>
                <c:pt idx="1">
                  <c:v>303092</c:v>
                </c:pt>
                <c:pt idx="2">
                  <c:v>310619</c:v>
                </c:pt>
                <c:pt idx="3">
                  <c:v>300359</c:v>
                </c:pt>
                <c:pt idx="4">
                  <c:v>298311</c:v>
                </c:pt>
                <c:pt idx="5">
                  <c:v>311049</c:v>
                </c:pt>
                <c:pt idx="6">
                  <c:v>277245</c:v>
                </c:pt>
                <c:pt idx="7">
                  <c:v>297904</c:v>
                </c:pt>
                <c:pt idx="8">
                  <c:v>302919</c:v>
                </c:pt>
                <c:pt idx="9">
                  <c:v>280080</c:v>
                </c:pt>
                <c:pt idx="10">
                  <c:v>322914</c:v>
                </c:pt>
                <c:pt idx="11">
                  <c:v>300649</c:v>
                </c:pt>
                <c:pt idx="12">
                  <c:v>294633</c:v>
                </c:pt>
                <c:pt idx="13">
                  <c:v>281411</c:v>
                </c:pt>
                <c:pt idx="14">
                  <c:v>297407</c:v>
                </c:pt>
                <c:pt idx="15">
                  <c:v>289130</c:v>
                </c:pt>
                <c:pt idx="16">
                  <c:v>289501</c:v>
                </c:pt>
                <c:pt idx="17">
                  <c:v>293941</c:v>
                </c:pt>
                <c:pt idx="18">
                  <c:v>285999</c:v>
                </c:pt>
                <c:pt idx="19">
                  <c:v>293710</c:v>
                </c:pt>
                <c:pt idx="20">
                  <c:v>297010</c:v>
                </c:pt>
                <c:pt idx="21">
                  <c:v>267519</c:v>
                </c:pt>
                <c:pt idx="22">
                  <c:v>313869</c:v>
                </c:pt>
                <c:pt idx="23">
                  <c:v>297842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8016"/>
        <c:axId val="379538576"/>
      </c:lineChart>
      <c:lineChart>
        <c:grouping val="standard"/>
        <c:varyColors val="0"/>
        <c:ser>
          <c:idx val="1"/>
          <c:order val="1"/>
          <c:tx>
            <c:strRef>
              <c:f>'Minto Case'!$C$3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'Minto Case'!$A$4:$A$35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'Minto Case'!$C$4:$C$35</c:f>
              <c:numCache>
                <c:formatCode>_(* #,##0_);_(* \(#,##0\);_(* "-"??_);_(@_)</c:formatCode>
                <c:ptCount val="32"/>
                <c:pt idx="0">
                  <c:v>83</c:v>
                </c:pt>
                <c:pt idx="1">
                  <c:v>29</c:v>
                </c:pt>
                <c:pt idx="2">
                  <c:v>24</c:v>
                </c:pt>
                <c:pt idx="3">
                  <c:v>39</c:v>
                </c:pt>
                <c:pt idx="4">
                  <c:v>37</c:v>
                </c:pt>
                <c:pt idx="5">
                  <c:v>83</c:v>
                </c:pt>
                <c:pt idx="6">
                  <c:v>205</c:v>
                </c:pt>
                <c:pt idx="7">
                  <c:v>187</c:v>
                </c:pt>
                <c:pt idx="8">
                  <c:v>352</c:v>
                </c:pt>
                <c:pt idx="9">
                  <c:v>342</c:v>
                </c:pt>
                <c:pt idx="10">
                  <c:v>377</c:v>
                </c:pt>
                <c:pt idx="11">
                  <c:v>346</c:v>
                </c:pt>
                <c:pt idx="12">
                  <c:v>80</c:v>
                </c:pt>
                <c:pt idx="13">
                  <c:v>32</c:v>
                </c:pt>
                <c:pt idx="14">
                  <c:v>47</c:v>
                </c:pt>
                <c:pt idx="15">
                  <c:v>35</c:v>
                </c:pt>
                <c:pt idx="16">
                  <c:v>74</c:v>
                </c:pt>
                <c:pt idx="17">
                  <c:v>320</c:v>
                </c:pt>
                <c:pt idx="18">
                  <c:v>785</c:v>
                </c:pt>
                <c:pt idx="19">
                  <c:v>985</c:v>
                </c:pt>
                <c:pt idx="20">
                  <c:v>1231</c:v>
                </c:pt>
                <c:pt idx="21">
                  <c:v>1271</c:v>
                </c:pt>
                <c:pt idx="22">
                  <c:v>1128</c:v>
                </c:pt>
                <c:pt idx="23">
                  <c:v>784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'Minto Case'!$D$3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'Minto Case'!$A$4:$A$35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'Minto Case'!$D$4:$D$35</c:f>
              <c:numCache>
                <c:formatCode>_(* #,##0_);_(* \(#,##0\);_(* "-"??_);_(@_)</c:formatCode>
                <c:ptCount val="32"/>
                <c:pt idx="0">
                  <c:v>965</c:v>
                </c:pt>
                <c:pt idx="1">
                  <c:v>1480</c:v>
                </c:pt>
                <c:pt idx="2">
                  <c:v>994</c:v>
                </c:pt>
                <c:pt idx="3">
                  <c:v>852</c:v>
                </c:pt>
                <c:pt idx="4">
                  <c:v>1173</c:v>
                </c:pt>
                <c:pt idx="5">
                  <c:v>537</c:v>
                </c:pt>
                <c:pt idx="6">
                  <c:v>587</c:v>
                </c:pt>
                <c:pt idx="7">
                  <c:v>317</c:v>
                </c:pt>
                <c:pt idx="8">
                  <c:v>312</c:v>
                </c:pt>
                <c:pt idx="9">
                  <c:v>800</c:v>
                </c:pt>
                <c:pt idx="10">
                  <c:v>1358</c:v>
                </c:pt>
                <c:pt idx="11">
                  <c:v>1601</c:v>
                </c:pt>
                <c:pt idx="12">
                  <c:v>244</c:v>
                </c:pt>
                <c:pt idx="13">
                  <c:v>217</c:v>
                </c:pt>
                <c:pt idx="14">
                  <c:v>508</c:v>
                </c:pt>
                <c:pt idx="15">
                  <c:v>182</c:v>
                </c:pt>
                <c:pt idx="16">
                  <c:v>385</c:v>
                </c:pt>
                <c:pt idx="17">
                  <c:v>348</c:v>
                </c:pt>
                <c:pt idx="18">
                  <c:v>528</c:v>
                </c:pt>
                <c:pt idx="19">
                  <c:v>267</c:v>
                </c:pt>
                <c:pt idx="20">
                  <c:v>369</c:v>
                </c:pt>
                <c:pt idx="21">
                  <c:v>631</c:v>
                </c:pt>
                <c:pt idx="22">
                  <c:v>844</c:v>
                </c:pt>
                <c:pt idx="23">
                  <c:v>792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'Minto Case'!$E$3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'Minto Case'!$A$4:$A$35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'Minto Case'!$E$4:$E$35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9696"/>
        <c:axId val="379539136"/>
      </c:lineChart>
      <c:dateAx>
        <c:axId val="3795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9538576"/>
        <c:crosses val="autoZero"/>
        <c:auto val="1"/>
        <c:lblOffset val="100"/>
        <c:baseTimeUnit val="months"/>
      </c:dateAx>
      <c:valAx>
        <c:axId val="37953857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38016"/>
        <c:crosses val="autoZero"/>
        <c:crossBetween val="between"/>
      </c:valAx>
      <c:valAx>
        <c:axId val="3795391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39696"/>
        <c:crosses val="max"/>
        <c:crossBetween val="between"/>
      </c:valAx>
      <c:dateAx>
        <c:axId val="37953969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953913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'Azrieli TH'!$B$3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'Azrieli TH'!$A$4:$A$35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TH'!$B$4:$B$35</c:f>
              <c:numCache>
                <c:formatCode>_(* #,##0_);_(* \(#,##0\);_(* "-"??_);_(@_)</c:formatCode>
                <c:ptCount val="32"/>
                <c:pt idx="0">
                  <c:v>34279</c:v>
                </c:pt>
                <c:pt idx="1">
                  <c:v>28140</c:v>
                </c:pt>
                <c:pt idx="2">
                  <c:v>29838</c:v>
                </c:pt>
                <c:pt idx="3">
                  <c:v>31784</c:v>
                </c:pt>
                <c:pt idx="4">
                  <c:v>32899</c:v>
                </c:pt>
                <c:pt idx="5">
                  <c:v>34881</c:v>
                </c:pt>
                <c:pt idx="6">
                  <c:v>35511</c:v>
                </c:pt>
                <c:pt idx="7">
                  <c:v>37591</c:v>
                </c:pt>
                <c:pt idx="8">
                  <c:v>25091</c:v>
                </c:pt>
                <c:pt idx="9">
                  <c:v>36515</c:v>
                </c:pt>
                <c:pt idx="10">
                  <c:v>37453</c:v>
                </c:pt>
                <c:pt idx="11">
                  <c:v>32876</c:v>
                </c:pt>
                <c:pt idx="12">
                  <c:v>34279</c:v>
                </c:pt>
                <c:pt idx="13">
                  <c:v>28140</c:v>
                </c:pt>
                <c:pt idx="14">
                  <c:v>34983</c:v>
                </c:pt>
                <c:pt idx="15">
                  <c:v>32005</c:v>
                </c:pt>
                <c:pt idx="16">
                  <c:v>34741</c:v>
                </c:pt>
                <c:pt idx="17">
                  <c:v>33037</c:v>
                </c:pt>
                <c:pt idx="18">
                  <c:v>32060</c:v>
                </c:pt>
                <c:pt idx="19">
                  <c:v>31494</c:v>
                </c:pt>
                <c:pt idx="20">
                  <c:v>33116</c:v>
                </c:pt>
                <c:pt idx="21">
                  <c:v>30812</c:v>
                </c:pt>
                <c:pt idx="22">
                  <c:v>39669</c:v>
                </c:pt>
                <c:pt idx="23">
                  <c:v>35760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44176"/>
        <c:axId val="379544736"/>
      </c:lineChart>
      <c:lineChart>
        <c:grouping val="standard"/>
        <c:varyColors val="0"/>
        <c:ser>
          <c:idx val="1"/>
          <c:order val="1"/>
          <c:tx>
            <c:strRef>
              <c:f>'Azrieli TH'!$C$3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'Azrieli TH'!$A$4:$A$35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TH'!$C$4:$C$35</c:f>
              <c:numCache>
                <c:formatCode>_(* #,##0_);_(* \(#,##0\);_(* "-"??_);_(@_)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57</c:v>
                </c:pt>
                <c:pt idx="7">
                  <c:v>146</c:v>
                </c:pt>
                <c:pt idx="8">
                  <c:v>175</c:v>
                </c:pt>
                <c:pt idx="9">
                  <c:v>262</c:v>
                </c:pt>
                <c:pt idx="10">
                  <c:v>62</c:v>
                </c:pt>
                <c:pt idx="11">
                  <c:v>7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75</c:v>
                </c:pt>
                <c:pt idx="20">
                  <c:v>175</c:v>
                </c:pt>
                <c:pt idx="21">
                  <c:v>62</c:v>
                </c:pt>
                <c:pt idx="22">
                  <c:v>62</c:v>
                </c:pt>
                <c:pt idx="23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'Azrieli TH'!$D$3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'Azrieli TH'!$A$4:$A$35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TH'!$D$4:$D$35</c:f>
              <c:numCache>
                <c:formatCode>_(* #,##0_);_(* \(#,##0\);_(* "-"??_);_(@_)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'Azrieli TH'!$E$3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'Azrieli TH'!$A$4:$A$35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TH'!$E$4:$E$35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45856"/>
        <c:axId val="379545296"/>
      </c:lineChart>
      <c:dateAx>
        <c:axId val="37954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9544736"/>
        <c:crosses val="autoZero"/>
        <c:auto val="1"/>
        <c:lblOffset val="100"/>
        <c:baseTimeUnit val="months"/>
      </c:dateAx>
      <c:valAx>
        <c:axId val="37954473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44176"/>
        <c:crosses val="autoZero"/>
        <c:crossBetween val="between"/>
      </c:valAx>
      <c:valAx>
        <c:axId val="3795452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45856"/>
        <c:crosses val="max"/>
        <c:crossBetween val="between"/>
      </c:valAx>
      <c:dateAx>
        <c:axId val="379545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954529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'Azrieli PL'!$B$3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'Azrieli PL'!$A$4:$A$35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PL'!$B$4:$B$35</c:f>
              <c:numCache>
                <c:formatCode>_(* #,##0_);_(* \(#,##0\);_(* "-"??_);_(@_)</c:formatCode>
                <c:ptCount val="32"/>
                <c:pt idx="0">
                  <c:v>72553</c:v>
                </c:pt>
                <c:pt idx="1">
                  <c:v>65802</c:v>
                </c:pt>
                <c:pt idx="2">
                  <c:v>67146</c:v>
                </c:pt>
                <c:pt idx="3">
                  <c:v>74236</c:v>
                </c:pt>
                <c:pt idx="4">
                  <c:v>73652</c:v>
                </c:pt>
                <c:pt idx="5">
                  <c:v>80258</c:v>
                </c:pt>
                <c:pt idx="6">
                  <c:v>77253</c:v>
                </c:pt>
                <c:pt idx="7">
                  <c:v>80849</c:v>
                </c:pt>
                <c:pt idx="8">
                  <c:v>49626</c:v>
                </c:pt>
                <c:pt idx="9">
                  <c:v>59337</c:v>
                </c:pt>
                <c:pt idx="10">
                  <c:v>70616</c:v>
                </c:pt>
                <c:pt idx="11">
                  <c:v>70600</c:v>
                </c:pt>
                <c:pt idx="12">
                  <c:v>74351</c:v>
                </c:pt>
                <c:pt idx="13">
                  <c:v>63169</c:v>
                </c:pt>
                <c:pt idx="14">
                  <c:v>61165</c:v>
                </c:pt>
                <c:pt idx="15">
                  <c:v>63118</c:v>
                </c:pt>
                <c:pt idx="16">
                  <c:v>74750</c:v>
                </c:pt>
                <c:pt idx="17">
                  <c:v>78983</c:v>
                </c:pt>
                <c:pt idx="18">
                  <c:v>78528</c:v>
                </c:pt>
                <c:pt idx="19">
                  <c:v>74876</c:v>
                </c:pt>
                <c:pt idx="20">
                  <c:v>71334</c:v>
                </c:pt>
                <c:pt idx="21">
                  <c:v>67430</c:v>
                </c:pt>
                <c:pt idx="22">
                  <c:v>76825</c:v>
                </c:pt>
                <c:pt idx="23">
                  <c:v>73799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0336"/>
        <c:axId val="379550896"/>
      </c:lineChart>
      <c:lineChart>
        <c:grouping val="standard"/>
        <c:varyColors val="0"/>
        <c:ser>
          <c:idx val="1"/>
          <c:order val="1"/>
          <c:tx>
            <c:strRef>
              <c:f>'Azrieli PL'!$C$3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'Azrieli PL'!$A$4:$A$35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PL'!$C$4:$C$35</c:f>
              <c:numCache>
                <c:formatCode>_(* #,##0_);_(* \(#,##0\);_(* "-"??_);_(@_)</c:formatCode>
                <c:ptCount val="32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65</c:v>
                </c:pt>
                <c:pt idx="7">
                  <c:v>151</c:v>
                </c:pt>
                <c:pt idx="8">
                  <c:v>245</c:v>
                </c:pt>
                <c:pt idx="9">
                  <c:v>396</c:v>
                </c:pt>
                <c:pt idx="10">
                  <c:v>268</c:v>
                </c:pt>
                <c:pt idx="11">
                  <c:v>112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80</c:v>
                </c:pt>
                <c:pt idx="20">
                  <c:v>245</c:v>
                </c:pt>
                <c:pt idx="21">
                  <c:v>245</c:v>
                </c:pt>
                <c:pt idx="22">
                  <c:v>268</c:v>
                </c:pt>
                <c:pt idx="23">
                  <c:v>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'Azrieli PL'!$D$3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'Azrieli PL'!$A$4:$A$35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PL'!$D$4:$D$35</c:f>
              <c:numCache>
                <c:formatCode>_(* #,##0_);_(* \(#,##0\);_(* "-"??_);_(@_)</c:formatCode>
                <c:ptCount val="32"/>
                <c:pt idx="0">
                  <c:v>30</c:v>
                </c:pt>
                <c:pt idx="1">
                  <c:v>101</c:v>
                </c:pt>
                <c:pt idx="2">
                  <c:v>29</c:v>
                </c:pt>
                <c:pt idx="3">
                  <c:v>33</c:v>
                </c:pt>
                <c:pt idx="4">
                  <c:v>64</c:v>
                </c:pt>
                <c:pt idx="5">
                  <c:v>76</c:v>
                </c:pt>
                <c:pt idx="6">
                  <c:v>79</c:v>
                </c:pt>
                <c:pt idx="7">
                  <c:v>45</c:v>
                </c:pt>
                <c:pt idx="8">
                  <c:v>35</c:v>
                </c:pt>
                <c:pt idx="9">
                  <c:v>54</c:v>
                </c:pt>
                <c:pt idx="10">
                  <c:v>70</c:v>
                </c:pt>
                <c:pt idx="11">
                  <c:v>55</c:v>
                </c:pt>
                <c:pt idx="12">
                  <c:v>41</c:v>
                </c:pt>
                <c:pt idx="13">
                  <c:v>30</c:v>
                </c:pt>
                <c:pt idx="14">
                  <c:v>26</c:v>
                </c:pt>
                <c:pt idx="15">
                  <c:v>25</c:v>
                </c:pt>
                <c:pt idx="16">
                  <c:v>68</c:v>
                </c:pt>
                <c:pt idx="17">
                  <c:v>78</c:v>
                </c:pt>
                <c:pt idx="18">
                  <c:v>78</c:v>
                </c:pt>
                <c:pt idx="19">
                  <c:v>61</c:v>
                </c:pt>
                <c:pt idx="20">
                  <c:v>69</c:v>
                </c:pt>
                <c:pt idx="21">
                  <c:v>65</c:v>
                </c:pt>
                <c:pt idx="22">
                  <c:v>92</c:v>
                </c:pt>
                <c:pt idx="23">
                  <c:v>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'Azrieli PL'!$E$3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'Azrieli PL'!$A$4:$A$35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'Azrieli PL'!$E$4:$E$35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2016"/>
        <c:axId val="379551456"/>
      </c:lineChart>
      <c:dateAx>
        <c:axId val="37955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9550896"/>
        <c:crosses val="autoZero"/>
        <c:auto val="1"/>
        <c:lblOffset val="100"/>
        <c:baseTimeUnit val="months"/>
      </c:dateAx>
      <c:valAx>
        <c:axId val="37955089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50336"/>
        <c:crosses val="autoZero"/>
        <c:crossBetween val="between"/>
      </c:valAx>
      <c:valAx>
        <c:axId val="3795514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52016"/>
        <c:crosses val="max"/>
        <c:crossBetween val="between"/>
      </c:valAx>
      <c:dateAx>
        <c:axId val="3795520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95514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Canal!$B$3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Canal!$A$4:$A$35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Canal!$B$4:$B$35</c:f>
              <c:numCache>
                <c:formatCode>_(* #,##0_);_(* \(#,##0\);_(* "-"??_);_(@_)</c:formatCode>
                <c:ptCount val="32"/>
                <c:pt idx="0">
                  <c:v>106525</c:v>
                </c:pt>
                <c:pt idx="1">
                  <c:v>208210</c:v>
                </c:pt>
                <c:pt idx="2">
                  <c:v>287514</c:v>
                </c:pt>
                <c:pt idx="3">
                  <c:v>249174</c:v>
                </c:pt>
                <c:pt idx="4">
                  <c:v>214888</c:v>
                </c:pt>
                <c:pt idx="5">
                  <c:v>198955</c:v>
                </c:pt>
                <c:pt idx="6">
                  <c:v>83639</c:v>
                </c:pt>
                <c:pt idx="7">
                  <c:v>78761</c:v>
                </c:pt>
                <c:pt idx="8">
                  <c:v>81945</c:v>
                </c:pt>
                <c:pt idx="9">
                  <c:v>78805</c:v>
                </c:pt>
                <c:pt idx="10">
                  <c:v>91244</c:v>
                </c:pt>
                <c:pt idx="11">
                  <c:v>87588</c:v>
                </c:pt>
                <c:pt idx="12">
                  <c:v>191844</c:v>
                </c:pt>
                <c:pt idx="13">
                  <c:v>244849</c:v>
                </c:pt>
                <c:pt idx="14">
                  <c:v>247075</c:v>
                </c:pt>
                <c:pt idx="15">
                  <c:v>243575</c:v>
                </c:pt>
                <c:pt idx="16">
                  <c:v>233553</c:v>
                </c:pt>
                <c:pt idx="17">
                  <c:v>174358</c:v>
                </c:pt>
                <c:pt idx="18">
                  <c:v>92907</c:v>
                </c:pt>
                <c:pt idx="19">
                  <c:v>80558</c:v>
                </c:pt>
                <c:pt idx="20">
                  <c:v>82463</c:v>
                </c:pt>
                <c:pt idx="21">
                  <c:v>76469</c:v>
                </c:pt>
                <c:pt idx="22">
                  <c:v>85595</c:v>
                </c:pt>
                <c:pt idx="23">
                  <c:v>83244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6496"/>
        <c:axId val="379557056"/>
      </c:lineChart>
      <c:lineChart>
        <c:grouping val="standard"/>
        <c:varyColors val="0"/>
        <c:ser>
          <c:idx val="1"/>
          <c:order val="1"/>
          <c:tx>
            <c:strRef>
              <c:f>Canal!$C$3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Canal!$A$4:$A$35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Canal!$C$4:$C$35</c:f>
              <c:numCache>
                <c:formatCode>_(* #,##0_);_(* \(#,##0\);_(* "-"??_);_(@_)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159</c:v>
                </c:pt>
                <c:pt idx="6">
                  <c:v>451</c:v>
                </c:pt>
                <c:pt idx="7">
                  <c:v>552</c:v>
                </c:pt>
                <c:pt idx="8">
                  <c:v>258</c:v>
                </c:pt>
                <c:pt idx="9">
                  <c:v>455</c:v>
                </c:pt>
                <c:pt idx="10">
                  <c:v>426</c:v>
                </c:pt>
                <c:pt idx="11">
                  <c:v>313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159</c:v>
                </c:pt>
                <c:pt idx="18">
                  <c:v>968</c:v>
                </c:pt>
                <c:pt idx="19">
                  <c:v>1107</c:v>
                </c:pt>
                <c:pt idx="20">
                  <c:v>562</c:v>
                </c:pt>
                <c:pt idx="21">
                  <c:v>117</c:v>
                </c:pt>
                <c:pt idx="22">
                  <c:v>859</c:v>
                </c:pt>
                <c:pt idx="23">
                  <c:v>160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Canal!$D$3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Canal!$A$4:$A$35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Canal!$D$4:$D$35</c:f>
              <c:numCache>
                <c:formatCode>_(* #,##0_);_(* \(#,##0\);_(* "-"??_);_(@_)</c:formatCode>
                <c:ptCount val="32"/>
                <c:pt idx="0">
                  <c:v>143</c:v>
                </c:pt>
                <c:pt idx="1">
                  <c:v>198</c:v>
                </c:pt>
                <c:pt idx="2">
                  <c:v>410</c:v>
                </c:pt>
                <c:pt idx="3">
                  <c:v>226</c:v>
                </c:pt>
                <c:pt idx="4">
                  <c:v>289</c:v>
                </c:pt>
                <c:pt idx="5">
                  <c:v>307</c:v>
                </c:pt>
                <c:pt idx="6">
                  <c:v>242</c:v>
                </c:pt>
                <c:pt idx="7">
                  <c:v>179</c:v>
                </c:pt>
                <c:pt idx="8">
                  <c:v>245</c:v>
                </c:pt>
                <c:pt idx="9">
                  <c:v>249</c:v>
                </c:pt>
                <c:pt idx="10">
                  <c:v>244</c:v>
                </c:pt>
                <c:pt idx="11">
                  <c:v>131</c:v>
                </c:pt>
                <c:pt idx="12">
                  <c:v>192</c:v>
                </c:pt>
                <c:pt idx="13">
                  <c:v>187</c:v>
                </c:pt>
                <c:pt idx="14">
                  <c:v>186</c:v>
                </c:pt>
                <c:pt idx="15">
                  <c:v>185</c:v>
                </c:pt>
                <c:pt idx="16">
                  <c:v>131</c:v>
                </c:pt>
                <c:pt idx="17">
                  <c:v>316</c:v>
                </c:pt>
                <c:pt idx="18">
                  <c:v>242</c:v>
                </c:pt>
                <c:pt idx="19">
                  <c:v>179</c:v>
                </c:pt>
                <c:pt idx="20">
                  <c:v>197</c:v>
                </c:pt>
                <c:pt idx="21">
                  <c:v>249</c:v>
                </c:pt>
                <c:pt idx="22">
                  <c:v>302</c:v>
                </c:pt>
                <c:pt idx="23">
                  <c:v>268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Canal!$E$3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Canal!$A$4:$A$35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Canal!$E$4:$E$35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58176"/>
        <c:axId val="379557616"/>
      </c:lineChart>
      <c:dateAx>
        <c:axId val="37955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79557056"/>
        <c:crosses val="autoZero"/>
        <c:auto val="1"/>
        <c:lblOffset val="100"/>
        <c:baseTimeUnit val="months"/>
      </c:dateAx>
      <c:valAx>
        <c:axId val="37955705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56496"/>
        <c:crosses val="autoZero"/>
        <c:crossBetween val="between"/>
      </c:valAx>
      <c:valAx>
        <c:axId val="3795576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79558176"/>
        <c:crosses val="max"/>
        <c:crossBetween val="between"/>
      </c:valAx>
      <c:dateAx>
        <c:axId val="3795581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955761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River!$B$3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River!$A$4:$A$35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River!$B$4:$B$35</c:f>
              <c:numCache>
                <c:formatCode>_(* #,##0_);_(* \(#,##0\);_(* "-"??_);_(@_)</c:formatCode>
                <c:ptCount val="32"/>
                <c:pt idx="0">
                  <c:v>164079</c:v>
                </c:pt>
                <c:pt idx="1">
                  <c:v>152112</c:v>
                </c:pt>
                <c:pt idx="2">
                  <c:v>160953</c:v>
                </c:pt>
                <c:pt idx="3">
                  <c:v>156127</c:v>
                </c:pt>
                <c:pt idx="4">
                  <c:v>149247</c:v>
                </c:pt>
                <c:pt idx="5">
                  <c:v>149331</c:v>
                </c:pt>
                <c:pt idx="6">
                  <c:v>153152</c:v>
                </c:pt>
                <c:pt idx="7">
                  <c:v>162383</c:v>
                </c:pt>
                <c:pt idx="8">
                  <c:v>169199</c:v>
                </c:pt>
                <c:pt idx="9">
                  <c:v>143677</c:v>
                </c:pt>
                <c:pt idx="10">
                  <c:v>170062</c:v>
                </c:pt>
                <c:pt idx="11">
                  <c:v>170074</c:v>
                </c:pt>
                <c:pt idx="12">
                  <c:v>137625</c:v>
                </c:pt>
                <c:pt idx="13">
                  <c:v>133429</c:v>
                </c:pt>
                <c:pt idx="14">
                  <c:v>140726</c:v>
                </c:pt>
                <c:pt idx="15">
                  <c:v>150825</c:v>
                </c:pt>
                <c:pt idx="16">
                  <c:v>169406</c:v>
                </c:pt>
                <c:pt idx="17">
                  <c:v>170958</c:v>
                </c:pt>
                <c:pt idx="18">
                  <c:v>166848</c:v>
                </c:pt>
                <c:pt idx="19">
                  <c:v>159956</c:v>
                </c:pt>
                <c:pt idx="20">
                  <c:v>166736</c:v>
                </c:pt>
                <c:pt idx="21">
                  <c:v>157962</c:v>
                </c:pt>
                <c:pt idx="22">
                  <c:v>171367</c:v>
                </c:pt>
                <c:pt idx="23">
                  <c:v>176172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94736"/>
        <c:axId val="381595296"/>
      </c:lineChart>
      <c:lineChart>
        <c:grouping val="standard"/>
        <c:varyColors val="0"/>
        <c:ser>
          <c:idx val="1"/>
          <c:order val="1"/>
          <c:tx>
            <c:strRef>
              <c:f>River!$C$3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River!$A$4:$A$35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River!$C$4:$C$35</c:f>
              <c:numCache>
                <c:formatCode>_(* #,##0_);_(* \(#,##0\);_(* "-"??_);_(@_)</c:formatCode>
                <c:ptCount val="32"/>
                <c:pt idx="0">
                  <c:v>409</c:v>
                </c:pt>
                <c:pt idx="1">
                  <c:v>384</c:v>
                </c:pt>
                <c:pt idx="2">
                  <c:v>383</c:v>
                </c:pt>
                <c:pt idx="3">
                  <c:v>378</c:v>
                </c:pt>
                <c:pt idx="4">
                  <c:v>391</c:v>
                </c:pt>
                <c:pt idx="5">
                  <c:v>406</c:v>
                </c:pt>
                <c:pt idx="6">
                  <c:v>458</c:v>
                </c:pt>
                <c:pt idx="7">
                  <c:v>600</c:v>
                </c:pt>
                <c:pt idx="8">
                  <c:v>662</c:v>
                </c:pt>
                <c:pt idx="9">
                  <c:v>545</c:v>
                </c:pt>
                <c:pt idx="10">
                  <c:v>546</c:v>
                </c:pt>
                <c:pt idx="11">
                  <c:v>540</c:v>
                </c:pt>
                <c:pt idx="12">
                  <c:v>409</c:v>
                </c:pt>
                <c:pt idx="13">
                  <c:v>367</c:v>
                </c:pt>
                <c:pt idx="14">
                  <c:v>369</c:v>
                </c:pt>
                <c:pt idx="15">
                  <c:v>361</c:v>
                </c:pt>
                <c:pt idx="16">
                  <c:v>391</c:v>
                </c:pt>
                <c:pt idx="17">
                  <c:v>469</c:v>
                </c:pt>
                <c:pt idx="18">
                  <c:v>552</c:v>
                </c:pt>
                <c:pt idx="19">
                  <c:v>650</c:v>
                </c:pt>
                <c:pt idx="20">
                  <c:v>855</c:v>
                </c:pt>
                <c:pt idx="21">
                  <c:v>875</c:v>
                </c:pt>
                <c:pt idx="22">
                  <c:v>690</c:v>
                </c:pt>
                <c:pt idx="23">
                  <c:v>480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River!$D$3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River!$A$4:$A$35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River!$D$4:$D$35</c:f>
              <c:numCache>
                <c:formatCode>_(* #,##0_);_(* \(#,##0\);_(* "-"??_);_(@_)</c:formatCode>
                <c:ptCount val="32"/>
                <c:pt idx="0">
                  <c:v>118</c:v>
                </c:pt>
                <c:pt idx="1">
                  <c:v>116</c:v>
                </c:pt>
                <c:pt idx="2">
                  <c:v>188</c:v>
                </c:pt>
                <c:pt idx="3">
                  <c:v>99</c:v>
                </c:pt>
                <c:pt idx="4">
                  <c:v>267</c:v>
                </c:pt>
                <c:pt idx="5">
                  <c:v>292</c:v>
                </c:pt>
                <c:pt idx="6">
                  <c:v>285</c:v>
                </c:pt>
                <c:pt idx="7">
                  <c:v>154</c:v>
                </c:pt>
                <c:pt idx="8">
                  <c:v>254</c:v>
                </c:pt>
                <c:pt idx="9">
                  <c:v>244</c:v>
                </c:pt>
                <c:pt idx="10">
                  <c:v>238</c:v>
                </c:pt>
                <c:pt idx="11">
                  <c:v>200</c:v>
                </c:pt>
                <c:pt idx="12">
                  <c:v>177</c:v>
                </c:pt>
                <c:pt idx="13">
                  <c:v>121</c:v>
                </c:pt>
                <c:pt idx="14">
                  <c:v>124</c:v>
                </c:pt>
                <c:pt idx="15">
                  <c:v>95</c:v>
                </c:pt>
                <c:pt idx="16">
                  <c:v>370</c:v>
                </c:pt>
                <c:pt idx="17">
                  <c:v>268</c:v>
                </c:pt>
                <c:pt idx="18">
                  <c:v>266</c:v>
                </c:pt>
                <c:pt idx="19">
                  <c:v>146</c:v>
                </c:pt>
                <c:pt idx="20">
                  <c:v>227</c:v>
                </c:pt>
                <c:pt idx="21">
                  <c:v>214</c:v>
                </c:pt>
                <c:pt idx="22">
                  <c:v>428</c:v>
                </c:pt>
                <c:pt idx="23">
                  <c:v>439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River!$E$3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River!$A$4:$A$35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River!$E$4:$E$35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596416"/>
        <c:axId val="381595856"/>
      </c:lineChart>
      <c:dateAx>
        <c:axId val="38159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81595296"/>
        <c:crosses val="autoZero"/>
        <c:auto val="1"/>
        <c:lblOffset val="100"/>
        <c:baseTimeUnit val="months"/>
      </c:dateAx>
      <c:valAx>
        <c:axId val="38159529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594736"/>
        <c:crosses val="autoZero"/>
        <c:crossBetween val="between"/>
      </c:valAx>
      <c:valAx>
        <c:axId val="3815958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596416"/>
        <c:crosses val="max"/>
        <c:crossBetween val="between"/>
      </c:valAx>
      <c:dateAx>
        <c:axId val="38159641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15958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Maintenance!$B$3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Maintenance!$A$4:$A$35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Maintenance!$B$4:$B$35</c:f>
              <c:numCache>
                <c:formatCode>_(* #,##0_);_(* \(#,##0\);_(* "-"??_);_(@_)</c:formatCode>
                <c:ptCount val="32"/>
                <c:pt idx="0">
                  <c:v>93926</c:v>
                </c:pt>
                <c:pt idx="1">
                  <c:v>89894</c:v>
                </c:pt>
                <c:pt idx="2">
                  <c:v>105932</c:v>
                </c:pt>
                <c:pt idx="3">
                  <c:v>113244</c:v>
                </c:pt>
                <c:pt idx="4">
                  <c:v>103575</c:v>
                </c:pt>
                <c:pt idx="5">
                  <c:v>109235</c:v>
                </c:pt>
                <c:pt idx="6">
                  <c:v>125832</c:v>
                </c:pt>
                <c:pt idx="7">
                  <c:v>118398</c:v>
                </c:pt>
                <c:pt idx="8">
                  <c:v>125850</c:v>
                </c:pt>
                <c:pt idx="9">
                  <c:v>130323</c:v>
                </c:pt>
                <c:pt idx="10">
                  <c:v>132997</c:v>
                </c:pt>
                <c:pt idx="11">
                  <c:v>112740</c:v>
                </c:pt>
                <c:pt idx="12">
                  <c:v>115371</c:v>
                </c:pt>
                <c:pt idx="13">
                  <c:v>97505</c:v>
                </c:pt>
                <c:pt idx="14">
                  <c:v>96635</c:v>
                </c:pt>
                <c:pt idx="15">
                  <c:v>97272</c:v>
                </c:pt>
                <c:pt idx="16">
                  <c:v>91453</c:v>
                </c:pt>
                <c:pt idx="17">
                  <c:v>63667</c:v>
                </c:pt>
                <c:pt idx="18">
                  <c:v>91540</c:v>
                </c:pt>
                <c:pt idx="19">
                  <c:v>128889</c:v>
                </c:pt>
                <c:pt idx="20">
                  <c:v>162358</c:v>
                </c:pt>
                <c:pt idx="21">
                  <c:v>127062</c:v>
                </c:pt>
                <c:pt idx="22">
                  <c:v>138686</c:v>
                </c:pt>
                <c:pt idx="23">
                  <c:v>116508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00896"/>
        <c:axId val="381601456"/>
      </c:lineChart>
      <c:lineChart>
        <c:grouping val="standard"/>
        <c:varyColors val="0"/>
        <c:ser>
          <c:idx val="1"/>
          <c:order val="1"/>
          <c:tx>
            <c:strRef>
              <c:f>Maintenance!$C$3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Maintenance!$A$4:$A$35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Maintenance!$C$4:$C$35</c:f>
              <c:numCache>
                <c:formatCode>_(* #,##0_);_(* \(#,##0\);_(* "-"??_);_(@_)</c:formatCode>
                <c:ptCount val="32"/>
                <c:pt idx="0">
                  <c:v>26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19</c:v>
                </c:pt>
                <c:pt idx="5">
                  <c:v>29</c:v>
                </c:pt>
                <c:pt idx="6">
                  <c:v>53</c:v>
                </c:pt>
                <c:pt idx="7">
                  <c:v>79</c:v>
                </c:pt>
                <c:pt idx="8">
                  <c:v>84</c:v>
                </c:pt>
                <c:pt idx="9">
                  <c:v>70</c:v>
                </c:pt>
                <c:pt idx="10">
                  <c:v>59</c:v>
                </c:pt>
                <c:pt idx="11">
                  <c:v>46</c:v>
                </c:pt>
                <c:pt idx="12">
                  <c:v>23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19</c:v>
                </c:pt>
                <c:pt idx="17">
                  <c:v>33</c:v>
                </c:pt>
                <c:pt idx="18">
                  <c:v>50</c:v>
                </c:pt>
                <c:pt idx="19">
                  <c:v>68</c:v>
                </c:pt>
                <c:pt idx="20">
                  <c:v>84</c:v>
                </c:pt>
                <c:pt idx="21">
                  <c:v>70</c:v>
                </c:pt>
                <c:pt idx="22">
                  <c:v>67</c:v>
                </c:pt>
                <c:pt idx="23">
                  <c:v>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Maintenance!$D$3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Maintenance!$A$4:$A$35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Maintenance!$D$4:$D$35</c:f>
              <c:numCache>
                <c:formatCode>_(* #,##0_);_(* \(#,##0\);_(* "-"??_);_(@_)</c:formatCode>
                <c:ptCount val="32"/>
                <c:pt idx="0">
                  <c:v>147</c:v>
                </c:pt>
                <c:pt idx="1">
                  <c:v>184</c:v>
                </c:pt>
                <c:pt idx="2">
                  <c:v>607</c:v>
                </c:pt>
                <c:pt idx="3">
                  <c:v>380</c:v>
                </c:pt>
                <c:pt idx="4">
                  <c:v>151</c:v>
                </c:pt>
                <c:pt idx="5">
                  <c:v>137</c:v>
                </c:pt>
                <c:pt idx="6">
                  <c:v>86</c:v>
                </c:pt>
                <c:pt idx="7">
                  <c:v>53</c:v>
                </c:pt>
                <c:pt idx="8">
                  <c:v>62</c:v>
                </c:pt>
                <c:pt idx="9">
                  <c:v>58</c:v>
                </c:pt>
                <c:pt idx="10">
                  <c:v>61</c:v>
                </c:pt>
                <c:pt idx="11">
                  <c:v>68</c:v>
                </c:pt>
                <c:pt idx="12">
                  <c:v>91</c:v>
                </c:pt>
                <c:pt idx="13">
                  <c:v>197</c:v>
                </c:pt>
                <c:pt idx="14">
                  <c:v>276</c:v>
                </c:pt>
                <c:pt idx="15">
                  <c:v>181</c:v>
                </c:pt>
                <c:pt idx="16">
                  <c:v>173</c:v>
                </c:pt>
                <c:pt idx="17">
                  <c:v>77</c:v>
                </c:pt>
                <c:pt idx="18">
                  <c:v>66</c:v>
                </c:pt>
                <c:pt idx="19">
                  <c:v>63</c:v>
                </c:pt>
                <c:pt idx="20">
                  <c:v>61</c:v>
                </c:pt>
                <c:pt idx="21">
                  <c:v>57</c:v>
                </c:pt>
                <c:pt idx="22">
                  <c:v>67</c:v>
                </c:pt>
                <c:pt idx="23">
                  <c:v>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Maintenance!$E$3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Maintenance!$A$4:$A$35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Maintenance!$E$4:$E$35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02576"/>
        <c:axId val="381602016"/>
      </c:lineChart>
      <c:dateAx>
        <c:axId val="38160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overlay val="0"/>
        </c:title>
        <c:numFmt formatCode="mmm\-yy" sourceLinked="1"/>
        <c:majorTickMark val="none"/>
        <c:minorTickMark val="none"/>
        <c:tickLblPos val="nextTo"/>
        <c:crossAx val="381601456"/>
        <c:crosses val="autoZero"/>
        <c:auto val="1"/>
        <c:lblOffset val="100"/>
        <c:baseTimeUnit val="months"/>
      </c:dateAx>
      <c:valAx>
        <c:axId val="38160145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00896"/>
        <c:crosses val="autoZero"/>
        <c:crossBetween val="between"/>
      </c:valAx>
      <c:valAx>
        <c:axId val="3816020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02576"/>
        <c:crosses val="max"/>
        <c:crossBetween val="between"/>
      </c:valAx>
      <c:dateAx>
        <c:axId val="3816025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160201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'HCl-VSIM'!$B$3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'HCl-VSIM'!$A$4:$A$35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'HCl-VSIM'!$B$4:$B$35</c:f>
              <c:numCache>
                <c:formatCode>_(* #,##0_);_(* \(#,##0\);_(* "-"??_);_(@_)</c:formatCode>
                <c:ptCount val="32"/>
                <c:pt idx="0">
                  <c:v>126488</c:v>
                </c:pt>
                <c:pt idx="1">
                  <c:v>128738</c:v>
                </c:pt>
                <c:pt idx="2">
                  <c:v>140306</c:v>
                </c:pt>
                <c:pt idx="3">
                  <c:v>139947</c:v>
                </c:pt>
                <c:pt idx="4">
                  <c:v>108292</c:v>
                </c:pt>
                <c:pt idx="5">
                  <c:v>106869</c:v>
                </c:pt>
                <c:pt idx="6">
                  <c:v>111716</c:v>
                </c:pt>
                <c:pt idx="7">
                  <c:v>109468</c:v>
                </c:pt>
                <c:pt idx="8">
                  <c:v>112702</c:v>
                </c:pt>
                <c:pt idx="9">
                  <c:v>102258</c:v>
                </c:pt>
                <c:pt idx="10">
                  <c:v>137159</c:v>
                </c:pt>
                <c:pt idx="11">
                  <c:v>133557</c:v>
                </c:pt>
                <c:pt idx="12">
                  <c:v>126488</c:v>
                </c:pt>
                <c:pt idx="13">
                  <c:v>128432</c:v>
                </c:pt>
                <c:pt idx="14">
                  <c:v>140306</c:v>
                </c:pt>
                <c:pt idx="15">
                  <c:v>139947</c:v>
                </c:pt>
                <c:pt idx="16">
                  <c:v>108292</c:v>
                </c:pt>
                <c:pt idx="17">
                  <c:v>106869</c:v>
                </c:pt>
                <c:pt idx="18">
                  <c:v>119000</c:v>
                </c:pt>
                <c:pt idx="19">
                  <c:v>103539</c:v>
                </c:pt>
                <c:pt idx="20">
                  <c:v>107095</c:v>
                </c:pt>
                <c:pt idx="21">
                  <c:v>104627</c:v>
                </c:pt>
                <c:pt idx="22">
                  <c:v>118383</c:v>
                </c:pt>
                <c:pt idx="23">
                  <c:v>120047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07056"/>
        <c:axId val="381607616"/>
      </c:lineChart>
      <c:lineChart>
        <c:grouping val="standard"/>
        <c:varyColors val="0"/>
        <c:ser>
          <c:idx val="1"/>
          <c:order val="1"/>
          <c:tx>
            <c:strRef>
              <c:f>'HCl-VSIM'!$C$3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'HCl-VSIM'!$A$4:$A$35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'HCl-VSIM'!$C$4:$C$35</c:f>
              <c:numCache>
                <c:formatCode>_(* #,##0_);_(* \(#,##0\);_(* "-"??_);_(@_)</c:formatCode>
                <c:ptCount val="32"/>
                <c:pt idx="0">
                  <c:v>15</c:v>
                </c:pt>
                <c:pt idx="1">
                  <c:v>1118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</c:v>
                </c:pt>
                <c:pt idx="6">
                  <c:v>259</c:v>
                </c:pt>
                <c:pt idx="7">
                  <c:v>407</c:v>
                </c:pt>
                <c:pt idx="8">
                  <c:v>414</c:v>
                </c:pt>
                <c:pt idx="9">
                  <c:v>325</c:v>
                </c:pt>
                <c:pt idx="10">
                  <c:v>382</c:v>
                </c:pt>
                <c:pt idx="11">
                  <c:v>263</c:v>
                </c:pt>
                <c:pt idx="12">
                  <c:v>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69</c:v>
                </c:pt>
                <c:pt idx="18">
                  <c:v>323</c:v>
                </c:pt>
                <c:pt idx="19">
                  <c:v>383</c:v>
                </c:pt>
                <c:pt idx="20">
                  <c:v>451</c:v>
                </c:pt>
                <c:pt idx="21">
                  <c:v>476</c:v>
                </c:pt>
                <c:pt idx="22">
                  <c:v>237</c:v>
                </c:pt>
                <c:pt idx="23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'HCl-VSIM'!$D$3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'HCl-VSIM'!$A$4:$A$35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'HCl-VSIM'!$D$4:$D$35</c:f>
              <c:numCache>
                <c:formatCode>_(* #,##0_);_(* \(#,##0\);_(* "-"??_);_(@_)</c:formatCode>
                <c:ptCount val="32"/>
                <c:pt idx="0">
                  <c:v>79</c:v>
                </c:pt>
                <c:pt idx="1">
                  <c:v>541</c:v>
                </c:pt>
                <c:pt idx="2">
                  <c:v>241</c:v>
                </c:pt>
                <c:pt idx="3">
                  <c:v>199</c:v>
                </c:pt>
                <c:pt idx="4">
                  <c:v>89</c:v>
                </c:pt>
                <c:pt idx="5">
                  <c:v>92</c:v>
                </c:pt>
                <c:pt idx="6">
                  <c:v>42</c:v>
                </c:pt>
                <c:pt idx="7">
                  <c:v>24</c:v>
                </c:pt>
                <c:pt idx="8">
                  <c:v>39</c:v>
                </c:pt>
                <c:pt idx="9">
                  <c:v>87</c:v>
                </c:pt>
                <c:pt idx="10">
                  <c:v>87</c:v>
                </c:pt>
                <c:pt idx="11">
                  <c:v>75</c:v>
                </c:pt>
                <c:pt idx="12">
                  <c:v>79</c:v>
                </c:pt>
                <c:pt idx="13">
                  <c:v>184</c:v>
                </c:pt>
                <c:pt idx="14">
                  <c:v>241</c:v>
                </c:pt>
                <c:pt idx="15">
                  <c:v>199</c:v>
                </c:pt>
                <c:pt idx="16">
                  <c:v>89</c:v>
                </c:pt>
                <c:pt idx="17">
                  <c:v>92</c:v>
                </c:pt>
                <c:pt idx="18">
                  <c:v>44</c:v>
                </c:pt>
                <c:pt idx="19">
                  <c:v>23</c:v>
                </c:pt>
                <c:pt idx="20">
                  <c:v>39</c:v>
                </c:pt>
                <c:pt idx="21">
                  <c:v>37</c:v>
                </c:pt>
                <c:pt idx="22">
                  <c:v>53</c:v>
                </c:pt>
                <c:pt idx="23">
                  <c:v>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'HCl-VSIM'!$E$3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'HCl-VSIM'!$A$4:$A$35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'HCl-VSIM'!$E$4:$E$35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08736"/>
        <c:axId val="381608176"/>
      </c:lineChart>
      <c:dateAx>
        <c:axId val="38160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overlay val="0"/>
        </c:title>
        <c:numFmt formatCode="mmm\-yy" sourceLinked="1"/>
        <c:majorTickMark val="none"/>
        <c:minorTickMark val="none"/>
        <c:tickLblPos val="nextTo"/>
        <c:crossAx val="381607616"/>
        <c:crosses val="autoZero"/>
        <c:auto val="1"/>
        <c:lblOffset val="100"/>
        <c:baseTimeUnit val="months"/>
      </c:dateAx>
      <c:valAx>
        <c:axId val="38160761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07056"/>
        <c:crosses val="autoZero"/>
        <c:crossBetween val="between"/>
      </c:valAx>
      <c:valAx>
        <c:axId val="381608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08736"/>
        <c:crosses val="max"/>
        <c:crossBetween val="between"/>
      </c:valAx>
      <c:dateAx>
        <c:axId val="3816087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160817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Robertson!$B$3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Robertson!$A$4:$A$35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Robertson!$B$4:$B$35</c:f>
              <c:numCache>
                <c:formatCode>_(* #,##0_);_(* \(#,##0\);_(* "-"??_);_(@_)</c:formatCode>
                <c:ptCount val="32"/>
                <c:pt idx="0">
                  <c:v>241502</c:v>
                </c:pt>
                <c:pt idx="1">
                  <c:v>239165</c:v>
                </c:pt>
                <c:pt idx="2">
                  <c:v>329987</c:v>
                </c:pt>
                <c:pt idx="3">
                  <c:v>329900</c:v>
                </c:pt>
                <c:pt idx="4">
                  <c:v>234685</c:v>
                </c:pt>
                <c:pt idx="5">
                  <c:v>196811</c:v>
                </c:pt>
                <c:pt idx="6">
                  <c:v>166832</c:v>
                </c:pt>
                <c:pt idx="7">
                  <c:v>168385</c:v>
                </c:pt>
                <c:pt idx="8">
                  <c:v>177113</c:v>
                </c:pt>
                <c:pt idx="9">
                  <c:v>151268</c:v>
                </c:pt>
                <c:pt idx="10">
                  <c:v>198916</c:v>
                </c:pt>
                <c:pt idx="11">
                  <c:v>190232</c:v>
                </c:pt>
                <c:pt idx="12">
                  <c:v>220616</c:v>
                </c:pt>
                <c:pt idx="13">
                  <c:v>302801</c:v>
                </c:pt>
                <c:pt idx="14">
                  <c:v>324812</c:v>
                </c:pt>
                <c:pt idx="15">
                  <c:v>312094</c:v>
                </c:pt>
                <c:pt idx="16">
                  <c:v>251856</c:v>
                </c:pt>
                <c:pt idx="17">
                  <c:v>188685</c:v>
                </c:pt>
                <c:pt idx="18">
                  <c:v>157768</c:v>
                </c:pt>
                <c:pt idx="19">
                  <c:v>157565</c:v>
                </c:pt>
                <c:pt idx="20">
                  <c:v>150418</c:v>
                </c:pt>
                <c:pt idx="21">
                  <c:v>135849</c:v>
                </c:pt>
                <c:pt idx="22">
                  <c:v>162253</c:v>
                </c:pt>
                <c:pt idx="23">
                  <c:v>160805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13776"/>
        <c:axId val="381614336"/>
      </c:lineChart>
      <c:lineChart>
        <c:grouping val="standard"/>
        <c:varyColors val="0"/>
        <c:ser>
          <c:idx val="1"/>
          <c:order val="1"/>
          <c:tx>
            <c:strRef>
              <c:f>Robertson!$H$3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Robertson!$A$4:$A$35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Robertson!$H$4:$H$35</c:f>
              <c:numCache>
                <c:formatCode>_(* #,##0_);_(* \(#,##0\);_(* "-"??_);_(@_)</c:formatCode>
                <c:ptCount val="32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101</c:v>
                </c:pt>
                <c:pt idx="6">
                  <c:v>428</c:v>
                </c:pt>
                <c:pt idx="7">
                  <c:v>784</c:v>
                </c:pt>
                <c:pt idx="8">
                  <c:v>842</c:v>
                </c:pt>
                <c:pt idx="9">
                  <c:v>604</c:v>
                </c:pt>
                <c:pt idx="10">
                  <c:v>734</c:v>
                </c:pt>
                <c:pt idx="11">
                  <c:v>570</c:v>
                </c:pt>
                <c:pt idx="12">
                  <c:v>24</c:v>
                </c:pt>
                <c:pt idx="13">
                  <c:v>9</c:v>
                </c:pt>
                <c:pt idx="14">
                  <c:v>11</c:v>
                </c:pt>
                <c:pt idx="15">
                  <c:v>13</c:v>
                </c:pt>
                <c:pt idx="16">
                  <c:v>10</c:v>
                </c:pt>
                <c:pt idx="17">
                  <c:v>100</c:v>
                </c:pt>
                <c:pt idx="18">
                  <c:v>266</c:v>
                </c:pt>
                <c:pt idx="19">
                  <c:v>453</c:v>
                </c:pt>
                <c:pt idx="20">
                  <c:v>679</c:v>
                </c:pt>
                <c:pt idx="21">
                  <c:v>657</c:v>
                </c:pt>
                <c:pt idx="22">
                  <c:v>494</c:v>
                </c:pt>
                <c:pt idx="23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Robertson!$I$3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Robertson!$A$4:$A$35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Robertson!$I$4:$I$35</c:f>
              <c:numCache>
                <c:formatCode>_(* #,##0_);_(* \(#,##0\);_(* "-"??_);_(@_)</c:formatCode>
                <c:ptCount val="32"/>
                <c:pt idx="0">
                  <c:v>1167</c:v>
                </c:pt>
                <c:pt idx="1">
                  <c:v>1848</c:v>
                </c:pt>
                <c:pt idx="2">
                  <c:v>812</c:v>
                </c:pt>
                <c:pt idx="3">
                  <c:v>714</c:v>
                </c:pt>
                <c:pt idx="4">
                  <c:v>415</c:v>
                </c:pt>
                <c:pt idx="5">
                  <c:v>264</c:v>
                </c:pt>
                <c:pt idx="6">
                  <c:v>194</c:v>
                </c:pt>
                <c:pt idx="7">
                  <c:v>147</c:v>
                </c:pt>
                <c:pt idx="8">
                  <c:v>203</c:v>
                </c:pt>
                <c:pt idx="9">
                  <c:v>178</c:v>
                </c:pt>
                <c:pt idx="10">
                  <c:v>194</c:v>
                </c:pt>
                <c:pt idx="11">
                  <c:v>211</c:v>
                </c:pt>
                <c:pt idx="12">
                  <c:v>496</c:v>
                </c:pt>
                <c:pt idx="13">
                  <c:v>1782</c:v>
                </c:pt>
                <c:pt idx="14">
                  <c:v>1092</c:v>
                </c:pt>
                <c:pt idx="15">
                  <c:v>1044</c:v>
                </c:pt>
                <c:pt idx="16">
                  <c:v>682</c:v>
                </c:pt>
                <c:pt idx="17">
                  <c:v>290</c:v>
                </c:pt>
                <c:pt idx="18">
                  <c:v>151</c:v>
                </c:pt>
                <c:pt idx="19">
                  <c:v>130</c:v>
                </c:pt>
                <c:pt idx="20">
                  <c:v>149</c:v>
                </c:pt>
                <c:pt idx="21">
                  <c:v>143</c:v>
                </c:pt>
                <c:pt idx="22">
                  <c:v>163</c:v>
                </c:pt>
                <c:pt idx="23">
                  <c:v>170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Robertson!$J$3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Robertson!$A$4:$A$35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Robertson!$J$4:$J$35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15456"/>
        <c:axId val="381614896"/>
      </c:lineChart>
      <c:dateAx>
        <c:axId val="38161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layout/>
          <c:overlay val="0"/>
        </c:title>
        <c:numFmt formatCode="mmm\-yy" sourceLinked="1"/>
        <c:majorTickMark val="none"/>
        <c:minorTickMark val="none"/>
        <c:tickLblPos val="nextTo"/>
        <c:crossAx val="381614336"/>
        <c:crosses val="autoZero"/>
        <c:auto val="1"/>
        <c:lblOffset val="100"/>
        <c:baseTimeUnit val="months"/>
      </c:dateAx>
      <c:valAx>
        <c:axId val="38161433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13776"/>
        <c:crosses val="autoZero"/>
        <c:crossBetween val="between"/>
      </c:valAx>
      <c:valAx>
        <c:axId val="3816148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klbs/lb</a:t>
                </a:r>
                <a:br>
                  <a:rPr lang="en-US" sz="1800" b="1" i="0" baseline="0">
                    <a:effectLst/>
                  </a:rPr>
                </a:br>
                <a:r>
                  <a:rPr lang="en-US" sz="1800" b="1" i="0" baseline="0">
                    <a:effectLst/>
                  </a:rPr>
                  <a:t>m3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15456"/>
        <c:crosses val="max"/>
        <c:crossBetween val="between"/>
      </c:valAx>
      <c:dateAx>
        <c:axId val="3816154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161489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Rooftops!$B$3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Rooftops!$A$4:$A$35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Rooftops!$B$4:$B$35</c:f>
              <c:numCache>
                <c:formatCode>_(* #,##0_);_(* \(#,##0\);_(* "-"??_);_(@_)</c:formatCode>
                <c:ptCount val="32"/>
                <c:pt idx="0">
                  <c:v>28</c:v>
                </c:pt>
                <c:pt idx="1">
                  <c:v>24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251</c:v>
                </c:pt>
                <c:pt idx="7">
                  <c:v>315</c:v>
                </c:pt>
                <c:pt idx="8">
                  <c:v>406</c:v>
                </c:pt>
                <c:pt idx="9">
                  <c:v>303</c:v>
                </c:pt>
                <c:pt idx="10">
                  <c:v>296</c:v>
                </c:pt>
                <c:pt idx="11">
                  <c:v>29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77</c:v>
                </c:pt>
                <c:pt idx="19">
                  <c:v>233</c:v>
                </c:pt>
                <c:pt idx="20">
                  <c:v>450</c:v>
                </c:pt>
                <c:pt idx="21">
                  <c:v>399</c:v>
                </c:pt>
                <c:pt idx="22">
                  <c:v>232</c:v>
                </c:pt>
                <c:pt idx="23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618256"/>
        <c:axId val="381618816"/>
      </c:lineChart>
      <c:dateAx>
        <c:axId val="38161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overlay val="0"/>
        </c:title>
        <c:numFmt formatCode="mmm\-yy" sourceLinked="1"/>
        <c:majorTickMark val="none"/>
        <c:minorTickMark val="none"/>
        <c:tickLblPos val="nextTo"/>
        <c:crossAx val="381618816"/>
        <c:crosses val="autoZero"/>
        <c:auto val="1"/>
        <c:lblOffset val="100"/>
        <c:baseTimeUnit val="months"/>
      </c:dateAx>
      <c:valAx>
        <c:axId val="38161881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1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Total Annual </a:t>
            </a:r>
            <a:r>
              <a:rPr lang="en-US"/>
              <a:t>kWh/sqft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SUMMARY!$L$2</c:f>
              <c:strCache>
                <c:ptCount val="1"/>
                <c:pt idx="0">
                  <c:v>kWh/sqft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SUMMARY!$B$4:$B$12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SUMMARY!$L$4:$L$12</c:f>
              <c:numCache>
                <c:formatCode>General</c:formatCode>
                <c:ptCount val="9"/>
                <c:pt idx="0">
                  <c:v>4.2869156022270181</c:v>
                </c:pt>
                <c:pt idx="1">
                  <c:v>3.6517709689327558</c:v>
                </c:pt>
                <c:pt idx="2">
                  <c:v>5.7922435268319372</c:v>
                </c:pt>
                <c:pt idx="3">
                  <c:v>10.725377556139771</c:v>
                </c:pt>
                <c:pt idx="4">
                  <c:v>6.6367322212407647</c:v>
                </c:pt>
                <c:pt idx="5">
                  <c:v>7.1954491827276819</c:v>
                </c:pt>
                <c:pt idx="6">
                  <c:v>8.1169511997930162</c:v>
                </c:pt>
                <c:pt idx="7">
                  <c:v>7.4313301326487107</c:v>
                </c:pt>
                <c:pt idx="8">
                  <c:v>5.7353103659860922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90384"/>
        <c:axId val="346190944"/>
      </c:barChart>
      <c:catAx>
        <c:axId val="34619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6190944"/>
        <c:crosses val="autoZero"/>
        <c:auto val="1"/>
        <c:lblAlgn val="ctr"/>
        <c:lblOffset val="100"/>
        <c:noMultiLvlLbl val="0"/>
      </c:catAx>
      <c:valAx>
        <c:axId val="34619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6190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'Grounds Shed'!$B$3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'Grounds Shed'!$A$4:$A$35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'Grounds Shed'!$B$4:$B$35</c:f>
              <c:numCache>
                <c:formatCode>_(* #,##0_);_(* \(#,##0\);_(* "-"??_);_(@_)</c:formatCode>
                <c:ptCount val="32"/>
                <c:pt idx="0">
                  <c:v>86</c:v>
                </c:pt>
                <c:pt idx="1">
                  <c:v>30</c:v>
                </c:pt>
                <c:pt idx="2">
                  <c:v>0</c:v>
                </c:pt>
                <c:pt idx="3">
                  <c:v>19</c:v>
                </c:pt>
                <c:pt idx="4">
                  <c:v>19</c:v>
                </c:pt>
                <c:pt idx="5">
                  <c:v>492</c:v>
                </c:pt>
                <c:pt idx="6">
                  <c:v>2212</c:v>
                </c:pt>
                <c:pt idx="7">
                  <c:v>4630</c:v>
                </c:pt>
                <c:pt idx="8">
                  <c:v>3057</c:v>
                </c:pt>
                <c:pt idx="9">
                  <c:v>3791</c:v>
                </c:pt>
                <c:pt idx="10">
                  <c:v>2160</c:v>
                </c:pt>
                <c:pt idx="11">
                  <c:v>1451</c:v>
                </c:pt>
                <c:pt idx="12">
                  <c:v>181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</c:v>
                </c:pt>
                <c:pt idx="17">
                  <c:v>417</c:v>
                </c:pt>
                <c:pt idx="18">
                  <c:v>2048</c:v>
                </c:pt>
                <c:pt idx="19">
                  <c:v>3361</c:v>
                </c:pt>
                <c:pt idx="20">
                  <c:v>3423</c:v>
                </c:pt>
                <c:pt idx="21">
                  <c:v>4627</c:v>
                </c:pt>
                <c:pt idx="22">
                  <c:v>2332</c:v>
                </c:pt>
                <c:pt idx="23">
                  <c:v>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621056"/>
        <c:axId val="381621616"/>
      </c:lineChart>
      <c:dateAx>
        <c:axId val="3816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overlay val="0"/>
        </c:title>
        <c:numFmt formatCode="mmm\-yy" sourceLinked="1"/>
        <c:majorTickMark val="none"/>
        <c:minorTickMark val="none"/>
        <c:tickLblPos val="nextTo"/>
        <c:crossAx val="381621616"/>
        <c:crosses val="autoZero"/>
        <c:auto val="1"/>
        <c:lblOffset val="100"/>
        <c:baseTimeUnit val="months"/>
      </c:dateAx>
      <c:valAx>
        <c:axId val="381621616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62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4874467569515605E-2"/>
          <c:h val="0.14780413328070849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CHP!$B$3</c:f>
              <c:strCache>
                <c:ptCount val="1"/>
                <c:pt idx="0">
                  <c:v>kWh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CHP!$A$4:$A$35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CHP!$B$4:$B$35</c:f>
              <c:numCache>
                <c:formatCode>_(* #,##0_);_(* \(#,##0\);_(* "-"??_);_(@_)</c:formatCode>
                <c:ptCount val="32"/>
              </c:numCache>
            </c:numRef>
          </c:val>
          <c:smooth val="0"/>
        </c:ser>
        <c:ser>
          <c:idx val="3"/>
          <c:order val="3"/>
          <c:tx>
            <c:strRef>
              <c:f>CHP!$E$3</c:f>
              <c:strCache>
                <c:ptCount val="1"/>
                <c:pt idx="0">
                  <c:v>Natural Gas (m3)</c:v>
                </c:pt>
              </c:strCache>
            </c:strRef>
          </c:tx>
          <c:marker>
            <c:symbol val="none"/>
          </c:marker>
          <c:cat>
            <c:numRef>
              <c:f>CHP!$A$4:$A$35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CHP!$E$4:$E$35</c:f>
              <c:numCache>
                <c:formatCode>_(* #,##0_);_(* \(#,##0\);_(* "-"??_);_(@_)</c:formatCode>
                <c:ptCount val="32"/>
                <c:pt idx="0">
                  <c:v>424409</c:v>
                </c:pt>
                <c:pt idx="1">
                  <c:v>263081</c:v>
                </c:pt>
                <c:pt idx="2">
                  <c:v>251552</c:v>
                </c:pt>
                <c:pt idx="3">
                  <c:v>292740</c:v>
                </c:pt>
                <c:pt idx="4">
                  <c:v>292740</c:v>
                </c:pt>
                <c:pt idx="5">
                  <c:v>550184</c:v>
                </c:pt>
                <c:pt idx="6">
                  <c:v>1197449</c:v>
                </c:pt>
                <c:pt idx="7">
                  <c:v>1185806</c:v>
                </c:pt>
                <c:pt idx="8">
                  <c:v>1159801</c:v>
                </c:pt>
                <c:pt idx="9">
                  <c:v>1316341</c:v>
                </c:pt>
                <c:pt idx="10">
                  <c:v>1059718</c:v>
                </c:pt>
                <c:pt idx="11">
                  <c:v>950911</c:v>
                </c:pt>
                <c:pt idx="12">
                  <c:v>449564</c:v>
                </c:pt>
                <c:pt idx="13">
                  <c:v>255461</c:v>
                </c:pt>
                <c:pt idx="14">
                  <c:v>242062</c:v>
                </c:pt>
                <c:pt idx="15">
                  <c:v>242374</c:v>
                </c:pt>
                <c:pt idx="16">
                  <c:v>331691</c:v>
                </c:pt>
                <c:pt idx="17">
                  <c:v>478855</c:v>
                </c:pt>
                <c:pt idx="18">
                  <c:v>1006519</c:v>
                </c:pt>
                <c:pt idx="19">
                  <c:v>1373988</c:v>
                </c:pt>
                <c:pt idx="20">
                  <c:v>1550584</c:v>
                </c:pt>
                <c:pt idx="21">
                  <c:v>1791910</c:v>
                </c:pt>
                <c:pt idx="22">
                  <c:v>1160028</c:v>
                </c:pt>
                <c:pt idx="23">
                  <c:v>813181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CHP!$F$3</c:f>
              <c:strCache>
                <c:ptCount val="1"/>
                <c:pt idx="0">
                  <c:v>Oil (litres)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none"/>
          </c:marker>
          <c:cat>
            <c:numRef>
              <c:f>CHP!$A$4:$A$35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CHP!$F$4:$F$35</c:f>
              <c:numCache>
                <c:formatCode>_(* #,##0_);_(* \(#,##0\);_(* "-"??_);_(@_)</c:formatCode>
                <c:ptCount val="32"/>
                <c:pt idx="7">
                  <c:v>195649.2</c:v>
                </c:pt>
                <c:pt idx="8">
                  <c:v>192991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41072"/>
        <c:axId val="381741632"/>
      </c:lineChart>
      <c:lineChart>
        <c:grouping val="standard"/>
        <c:varyColors val="0"/>
        <c:ser>
          <c:idx val="1"/>
          <c:order val="1"/>
          <c:tx>
            <c:strRef>
              <c:f>CHP!$C$3</c:f>
              <c:strCache>
                <c:ptCount val="1"/>
                <c:pt idx="0">
                  <c:v>Steam (klbs/lb)</c:v>
                </c:pt>
              </c:strCache>
            </c:strRef>
          </c:tx>
          <c:marker>
            <c:symbol val="none"/>
          </c:marker>
          <c:cat>
            <c:numRef>
              <c:f>CHP!$A$4:$A$35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CHP!$C$4:$C$35</c:f>
              <c:numCache>
                <c:formatCode>_(* #,##0_);_(* \(#,##0\);_(* "-"??_);_(@_)</c:formatCode>
                <c:ptCount val="32"/>
                <c:pt idx="0">
                  <c:v>9792</c:v>
                </c:pt>
                <c:pt idx="1">
                  <c:v>7737</c:v>
                </c:pt>
                <c:pt idx="2">
                  <c:v>661</c:v>
                </c:pt>
                <c:pt idx="3">
                  <c:v>6533</c:v>
                </c:pt>
                <c:pt idx="4">
                  <c:v>9192</c:v>
                </c:pt>
                <c:pt idx="5">
                  <c:v>15475</c:v>
                </c:pt>
                <c:pt idx="6">
                  <c:v>30656</c:v>
                </c:pt>
                <c:pt idx="7">
                  <c:v>43382</c:v>
                </c:pt>
                <c:pt idx="8">
                  <c:v>46802</c:v>
                </c:pt>
                <c:pt idx="9">
                  <c:v>37566</c:v>
                </c:pt>
                <c:pt idx="10">
                  <c:v>33254</c:v>
                </c:pt>
                <c:pt idx="11">
                  <c:v>23711</c:v>
                </c:pt>
                <c:pt idx="12">
                  <c:v>12171</c:v>
                </c:pt>
                <c:pt idx="13">
                  <c:v>6711</c:v>
                </c:pt>
                <c:pt idx="14">
                  <c:v>6675</c:v>
                </c:pt>
                <c:pt idx="15">
                  <c:v>6677</c:v>
                </c:pt>
                <c:pt idx="16">
                  <c:v>8336</c:v>
                </c:pt>
                <c:pt idx="17">
                  <c:v>14959</c:v>
                </c:pt>
                <c:pt idx="18">
                  <c:v>30316</c:v>
                </c:pt>
                <c:pt idx="19">
                  <c:v>37244</c:v>
                </c:pt>
                <c:pt idx="20">
                  <c:v>48782</c:v>
                </c:pt>
                <c:pt idx="21">
                  <c:v>46609</c:v>
                </c:pt>
                <c:pt idx="22">
                  <c:v>37808</c:v>
                </c:pt>
                <c:pt idx="23">
                  <c:v>21993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CHP!$D$3</c:f>
              <c:strCache>
                <c:ptCount val="1"/>
                <c:pt idx="0">
                  <c:v>Water (m3)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CHP!$A$4:$A$35</c:f>
              <c:numCache>
                <c:formatCode>mmm\-yy</c:formatCode>
                <c:ptCount val="3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  <c:pt idx="24">
                  <c:v>42125</c:v>
                </c:pt>
                <c:pt idx="25">
                  <c:v>42156</c:v>
                </c:pt>
                <c:pt idx="26">
                  <c:v>42186</c:v>
                </c:pt>
                <c:pt idx="27">
                  <c:v>42217</c:v>
                </c:pt>
                <c:pt idx="28">
                  <c:v>42248</c:v>
                </c:pt>
                <c:pt idx="29">
                  <c:v>42278</c:v>
                </c:pt>
                <c:pt idx="30">
                  <c:v>42309</c:v>
                </c:pt>
                <c:pt idx="31">
                  <c:v>42339</c:v>
                </c:pt>
              </c:numCache>
            </c:numRef>
          </c:cat>
          <c:val>
            <c:numRef>
              <c:f>CHP!$D$4:$D$35</c:f>
              <c:numCache>
                <c:formatCode>_(* #,##0_);_(* \(#,##0\);_(* "-"??_);_(@_)</c:formatCode>
                <c:ptCount val="32"/>
                <c:pt idx="0">
                  <c:v>1696</c:v>
                </c:pt>
                <c:pt idx="1">
                  <c:v>1556</c:v>
                </c:pt>
                <c:pt idx="2">
                  <c:v>1642</c:v>
                </c:pt>
                <c:pt idx="3">
                  <c:v>1616</c:v>
                </c:pt>
                <c:pt idx="4">
                  <c:v>1654</c:v>
                </c:pt>
                <c:pt idx="5">
                  <c:v>1638</c:v>
                </c:pt>
                <c:pt idx="6">
                  <c:v>1645</c:v>
                </c:pt>
                <c:pt idx="7">
                  <c:v>1129</c:v>
                </c:pt>
                <c:pt idx="8">
                  <c:v>1687</c:v>
                </c:pt>
                <c:pt idx="9">
                  <c:v>1446</c:v>
                </c:pt>
                <c:pt idx="10">
                  <c:v>1555</c:v>
                </c:pt>
                <c:pt idx="11">
                  <c:v>1620</c:v>
                </c:pt>
                <c:pt idx="12">
                  <c:v>1703</c:v>
                </c:pt>
                <c:pt idx="13">
                  <c:v>1612</c:v>
                </c:pt>
                <c:pt idx="14">
                  <c:v>1146</c:v>
                </c:pt>
                <c:pt idx="15">
                  <c:v>1708</c:v>
                </c:pt>
                <c:pt idx="16">
                  <c:v>1656</c:v>
                </c:pt>
                <c:pt idx="17">
                  <c:v>1668</c:v>
                </c:pt>
                <c:pt idx="18">
                  <c:v>1630</c:v>
                </c:pt>
                <c:pt idx="19">
                  <c:v>1699</c:v>
                </c:pt>
                <c:pt idx="20">
                  <c:v>1582</c:v>
                </c:pt>
                <c:pt idx="21">
                  <c:v>1608</c:v>
                </c:pt>
                <c:pt idx="22">
                  <c:v>845</c:v>
                </c:pt>
                <c:pt idx="23">
                  <c:v>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742752"/>
        <c:axId val="381742192"/>
      </c:lineChart>
      <c:dateAx>
        <c:axId val="38174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Month</a:t>
                </a:r>
              </a:p>
            </c:rich>
          </c:tx>
          <c:overlay val="0"/>
        </c:title>
        <c:numFmt formatCode="mmm\-yy" sourceLinked="1"/>
        <c:majorTickMark val="none"/>
        <c:minorTickMark val="none"/>
        <c:tickLblPos val="nextTo"/>
        <c:crossAx val="381741632"/>
        <c:crosses val="autoZero"/>
        <c:auto val="1"/>
        <c:lblOffset val="100"/>
        <c:baseTimeUnit val="months"/>
      </c:dateAx>
      <c:valAx>
        <c:axId val="381741632"/>
        <c:scaling>
          <c:orientation val="minMax"/>
        </c:scaling>
        <c:delete val="0"/>
        <c:axPos val="l"/>
        <c:majorGridlines>
          <c:spPr>
            <a:ln cmpd="sng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Gas</a:t>
                </a:r>
                <a:r>
                  <a:rPr lang="en-US" sz="1800" baseline="0"/>
                  <a:t> and Oil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1.1413747446204646E-2"/>
              <c:y val="0.4121773905841416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741072"/>
        <c:crosses val="autoZero"/>
        <c:crossBetween val="between"/>
      </c:valAx>
      <c:valAx>
        <c:axId val="3817421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water &amp;</a:t>
                </a:r>
              </a:p>
              <a:p>
                <a:pPr>
                  <a:defRPr/>
                </a:pPr>
                <a:r>
                  <a:rPr lang="en-US" sz="1800" b="1" i="0" baseline="0">
                    <a:effectLst/>
                  </a:rPr>
                  <a:t>steam</a:t>
                </a:r>
                <a:endParaRPr lang="en-US">
                  <a:effectLst/>
                </a:endParaRPr>
              </a:p>
              <a:p>
                <a:pPr>
                  <a:defRPr/>
                </a:pPr>
                <a:endParaRPr lang="en-US" sz="1800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81742752"/>
        <c:crosses val="max"/>
        <c:crossBetween val="between"/>
      </c:valAx>
      <c:dateAx>
        <c:axId val="381742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1742192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90109199415080166"/>
          <c:y val="0.43508939491039755"/>
          <c:w val="9.890800584919833E-2"/>
          <c:h val="0.1521170320761713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Annual Utility</a:t>
            </a:r>
            <a:r>
              <a:rPr lang="en-US" baseline="0"/>
              <a:t>/sqft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256239752872716E-2"/>
          <c:y val="0.11578925098298644"/>
          <c:w val="0.72676377249090518"/>
          <c:h val="0.66523635807732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SUMMARY!$M$2</c:f>
              <c:strCache>
                <c:ptCount val="1"/>
                <c:pt idx="0">
                  <c:v>Steam (klbs/lb) / sqft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SUMMARY!$B$4:$B$12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SUMMARY!$M$4:$M$12</c:f>
              <c:numCache>
                <c:formatCode>General</c:formatCode>
                <c:ptCount val="9"/>
                <c:pt idx="0">
                  <c:v>4.4988354280442594E-2</c:v>
                </c:pt>
                <c:pt idx="1">
                  <c:v>2.926033146165653E-2</c:v>
                </c:pt>
                <c:pt idx="2">
                  <c:v>3.6205365084834046E-2</c:v>
                </c:pt>
                <c:pt idx="3">
                  <c:v>4.0707175024176756E-2</c:v>
                </c:pt>
                <c:pt idx="4">
                  <c:v>3.6381604107229279E-2</c:v>
                </c:pt>
                <c:pt idx="5">
                  <c:v>0</c:v>
                </c:pt>
                <c:pt idx="6">
                  <c:v>3.0465454818574995E-2</c:v>
                </c:pt>
                <c:pt idx="7">
                  <c:v>3.0648479553589045E-2</c:v>
                </c:pt>
                <c:pt idx="8">
                  <c:v>8.2998473007081491E-2</c:v>
                </c:pt>
              </c:numCache>
            </c:numRef>
          </c:val>
        </c:ser>
        <c:ser>
          <c:idx val="1"/>
          <c:order val="1"/>
          <c:tx>
            <c:strRef>
              <c:f>SUMMARY!$N$2</c:f>
              <c:strCache>
                <c:ptCount val="1"/>
                <c:pt idx="0">
                  <c:v>Water (m3) /sqft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SUMMARY!$B$4:$B$12</c:f>
              <c:strCache>
                <c:ptCount val="9"/>
                <c:pt idx="0">
                  <c:v>Renfrew</c:v>
                </c:pt>
                <c:pt idx="1">
                  <c:v>Lanark</c:v>
                </c:pt>
                <c:pt idx="2">
                  <c:v>Russell-Grenville</c:v>
                </c:pt>
                <c:pt idx="3">
                  <c:v>Glengarry</c:v>
                </c:pt>
                <c:pt idx="4">
                  <c:v>Stormont Dundas</c:v>
                </c:pt>
                <c:pt idx="5">
                  <c:v>Leeds</c:v>
                </c:pt>
                <c:pt idx="6">
                  <c:v>Prescott</c:v>
                </c:pt>
                <c:pt idx="7">
                  <c:v>Frontenac</c:v>
                </c:pt>
                <c:pt idx="8">
                  <c:v>Lennox Addington</c:v>
                </c:pt>
              </c:strCache>
            </c:strRef>
          </c:cat>
          <c:val>
            <c:numRef>
              <c:f>SUMMARY!$N$4:$N$12</c:f>
              <c:numCache>
                <c:formatCode>_(* #,##0.00_);_(* \(#,##0.00\);_(* "-"??_);_(@_)</c:formatCode>
                <c:ptCount val="9"/>
                <c:pt idx="0">
                  <c:v>6.6761199157939488E-2</c:v>
                </c:pt>
                <c:pt idx="1">
                  <c:v>6.0988167634887021E-2</c:v>
                </c:pt>
                <c:pt idx="2">
                  <c:v>0.16938566457219567</c:v>
                </c:pt>
                <c:pt idx="3">
                  <c:v>0.2163077674434899</c:v>
                </c:pt>
                <c:pt idx="4">
                  <c:v>0.11564273603200227</c:v>
                </c:pt>
                <c:pt idx="5">
                  <c:v>0.16480542465554188</c:v>
                </c:pt>
                <c:pt idx="6">
                  <c:v>0.10812903220071914</c:v>
                </c:pt>
                <c:pt idx="7">
                  <c:v>8.0933804738843595E-2</c:v>
                </c:pt>
                <c:pt idx="8">
                  <c:v>8.8603221979152172E-2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77440"/>
        <c:axId val="346878000"/>
      </c:barChart>
      <c:catAx>
        <c:axId val="34687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6878000"/>
        <c:crosses val="autoZero"/>
        <c:auto val="1"/>
        <c:lblAlgn val="ctr"/>
        <c:lblOffset val="100"/>
        <c:noMultiLvlLbl val="0"/>
      </c:catAx>
      <c:valAx>
        <c:axId val="346878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687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Residence</a:t>
            </a:r>
            <a:r>
              <a:rPr lang="en-US" baseline="0"/>
              <a:t>s kWh 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87747923262169"/>
          <c:y val="9.5822324577826773E-2"/>
          <c:w val="0.71107027085531838"/>
          <c:h val="0.81388274988020204"/>
        </c:manualLayout>
      </c:layout>
      <c:lineChart>
        <c:grouping val="standard"/>
        <c:varyColors val="0"/>
        <c:ser>
          <c:idx val="0"/>
          <c:order val="0"/>
          <c:tx>
            <c:v>Renfrew</c:v>
          </c:tx>
          <c:marker>
            <c:symbol val="none"/>
          </c:marker>
          <c:cat>
            <c:numRef>
              <c:f>Renfrew!$A$4:$A$27</c:f>
              <c:numCache>
                <c:formatCode>mmm\-yy</c:formatCode>
                <c:ptCount val="24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  <c:pt idx="13">
                  <c:v>41791</c:v>
                </c:pt>
                <c:pt idx="14">
                  <c:v>41821</c:v>
                </c:pt>
                <c:pt idx="15">
                  <c:v>41852</c:v>
                </c:pt>
                <c:pt idx="16">
                  <c:v>41883</c:v>
                </c:pt>
                <c:pt idx="17">
                  <c:v>41913</c:v>
                </c:pt>
                <c:pt idx="18">
                  <c:v>41944</c:v>
                </c:pt>
                <c:pt idx="19">
                  <c:v>41974</c:v>
                </c:pt>
                <c:pt idx="20">
                  <c:v>42005</c:v>
                </c:pt>
                <c:pt idx="21">
                  <c:v>42036</c:v>
                </c:pt>
                <c:pt idx="22">
                  <c:v>42064</c:v>
                </c:pt>
                <c:pt idx="23">
                  <c:v>42095</c:v>
                </c:pt>
              </c:numCache>
            </c:numRef>
          </c:cat>
          <c:val>
            <c:numRef>
              <c:f>Renfrew!$B$4:$B$27</c:f>
              <c:numCache>
                <c:formatCode>_(* #,##0_);_(* \(#,##0\);_(* "-"??_);_(@_)</c:formatCode>
                <c:ptCount val="24"/>
                <c:pt idx="0">
                  <c:v>16015</c:v>
                </c:pt>
                <c:pt idx="1">
                  <c:v>14362</c:v>
                </c:pt>
                <c:pt idx="2">
                  <c:v>17018</c:v>
                </c:pt>
                <c:pt idx="3">
                  <c:v>15697</c:v>
                </c:pt>
                <c:pt idx="4">
                  <c:v>19119</c:v>
                </c:pt>
                <c:pt idx="5">
                  <c:v>20298</c:v>
                </c:pt>
                <c:pt idx="6">
                  <c:v>22696</c:v>
                </c:pt>
                <c:pt idx="7">
                  <c:v>22547</c:v>
                </c:pt>
                <c:pt idx="8">
                  <c:v>24235</c:v>
                </c:pt>
                <c:pt idx="9">
                  <c:v>21278</c:v>
                </c:pt>
                <c:pt idx="10">
                  <c:v>21000</c:v>
                </c:pt>
                <c:pt idx="11">
                  <c:v>20702</c:v>
                </c:pt>
                <c:pt idx="12">
                  <c:v>12648</c:v>
                </c:pt>
                <c:pt idx="13">
                  <c:v>14362</c:v>
                </c:pt>
                <c:pt idx="14">
                  <c:v>11739</c:v>
                </c:pt>
                <c:pt idx="15">
                  <c:v>13021</c:v>
                </c:pt>
                <c:pt idx="16">
                  <c:v>21148</c:v>
                </c:pt>
                <c:pt idx="17">
                  <c:v>21045</c:v>
                </c:pt>
                <c:pt idx="18">
                  <c:v>22329</c:v>
                </c:pt>
                <c:pt idx="19">
                  <c:v>22329</c:v>
                </c:pt>
                <c:pt idx="20">
                  <c:v>20732</c:v>
                </c:pt>
                <c:pt idx="21">
                  <c:v>20091</c:v>
                </c:pt>
                <c:pt idx="22">
                  <c:v>22804</c:v>
                </c:pt>
                <c:pt idx="23">
                  <c:v>14903</c:v>
                </c:pt>
              </c:numCache>
            </c:numRef>
          </c:val>
          <c:smooth val="0"/>
        </c:ser>
        <c:ser>
          <c:idx val="1"/>
          <c:order val="1"/>
          <c:tx>
            <c:v>Lanark</c:v>
          </c:tx>
          <c:marker>
            <c:symbol val="none"/>
          </c:marker>
          <c:val>
            <c:numRef>
              <c:f>Lanark!$B$4:$B$27</c:f>
              <c:numCache>
                <c:formatCode>_(* #,##0_);_(* \(#,##0\);_(* "-"??_);_(@_)</c:formatCode>
                <c:ptCount val="24"/>
                <c:pt idx="0">
                  <c:v>11230</c:v>
                </c:pt>
                <c:pt idx="1">
                  <c:v>9417</c:v>
                </c:pt>
                <c:pt idx="2">
                  <c:v>9530</c:v>
                </c:pt>
                <c:pt idx="3">
                  <c:v>9193</c:v>
                </c:pt>
                <c:pt idx="4">
                  <c:v>19462</c:v>
                </c:pt>
                <c:pt idx="5">
                  <c:v>19634</c:v>
                </c:pt>
                <c:pt idx="6">
                  <c:v>20539</c:v>
                </c:pt>
                <c:pt idx="7">
                  <c:v>18738</c:v>
                </c:pt>
                <c:pt idx="8">
                  <c:v>21639</c:v>
                </c:pt>
                <c:pt idx="9">
                  <c:v>19810</c:v>
                </c:pt>
                <c:pt idx="10">
                  <c:v>19820</c:v>
                </c:pt>
                <c:pt idx="11">
                  <c:v>18221</c:v>
                </c:pt>
                <c:pt idx="12">
                  <c:v>8112</c:v>
                </c:pt>
                <c:pt idx="13">
                  <c:v>9417</c:v>
                </c:pt>
                <c:pt idx="14">
                  <c:v>6764</c:v>
                </c:pt>
                <c:pt idx="15">
                  <c:v>8312</c:v>
                </c:pt>
                <c:pt idx="16">
                  <c:v>19034</c:v>
                </c:pt>
                <c:pt idx="17">
                  <c:v>17680</c:v>
                </c:pt>
                <c:pt idx="18">
                  <c:v>20381</c:v>
                </c:pt>
                <c:pt idx="19">
                  <c:v>18763</c:v>
                </c:pt>
                <c:pt idx="20">
                  <c:v>21761</c:v>
                </c:pt>
                <c:pt idx="21">
                  <c:v>19044</c:v>
                </c:pt>
                <c:pt idx="22">
                  <c:v>20642</c:v>
                </c:pt>
                <c:pt idx="23">
                  <c:v>13396</c:v>
                </c:pt>
              </c:numCache>
            </c:numRef>
          </c:val>
          <c:smooth val="0"/>
        </c:ser>
        <c:ser>
          <c:idx val="2"/>
          <c:order val="2"/>
          <c:tx>
            <c:v>Russell-Grenville</c:v>
          </c:tx>
          <c:marker>
            <c:symbol val="none"/>
          </c:marker>
          <c:val>
            <c:numRef>
              <c:f>' Russell-Grenville'!$B$4:$B$27</c:f>
              <c:numCache>
                <c:formatCode>_(* #,##0_);_(* \(#,##0\);_(* "-"??_);_(@_)</c:formatCode>
                <c:ptCount val="24"/>
                <c:pt idx="0">
                  <c:v>30390</c:v>
                </c:pt>
                <c:pt idx="1">
                  <c:v>29191</c:v>
                </c:pt>
                <c:pt idx="2">
                  <c:v>36440</c:v>
                </c:pt>
                <c:pt idx="3">
                  <c:v>35235</c:v>
                </c:pt>
                <c:pt idx="4">
                  <c:v>53174</c:v>
                </c:pt>
                <c:pt idx="5">
                  <c:v>41017</c:v>
                </c:pt>
                <c:pt idx="6">
                  <c:v>58602</c:v>
                </c:pt>
                <c:pt idx="7">
                  <c:v>58982</c:v>
                </c:pt>
                <c:pt idx="8">
                  <c:v>61841</c:v>
                </c:pt>
                <c:pt idx="9">
                  <c:v>53088</c:v>
                </c:pt>
                <c:pt idx="10">
                  <c:v>53088</c:v>
                </c:pt>
                <c:pt idx="11">
                  <c:v>49586</c:v>
                </c:pt>
                <c:pt idx="12">
                  <c:v>32439</c:v>
                </c:pt>
                <c:pt idx="13">
                  <c:v>23295</c:v>
                </c:pt>
                <c:pt idx="14">
                  <c:v>34448</c:v>
                </c:pt>
                <c:pt idx="15">
                  <c:v>33367</c:v>
                </c:pt>
                <c:pt idx="16">
                  <c:v>50222</c:v>
                </c:pt>
                <c:pt idx="17">
                  <c:v>53106</c:v>
                </c:pt>
                <c:pt idx="18">
                  <c:v>57107</c:v>
                </c:pt>
                <c:pt idx="19">
                  <c:v>54194</c:v>
                </c:pt>
                <c:pt idx="20">
                  <c:v>60344</c:v>
                </c:pt>
                <c:pt idx="21">
                  <c:v>54693</c:v>
                </c:pt>
                <c:pt idx="22">
                  <c:v>60520</c:v>
                </c:pt>
                <c:pt idx="23">
                  <c:v>40710</c:v>
                </c:pt>
              </c:numCache>
            </c:numRef>
          </c:val>
          <c:smooth val="0"/>
        </c:ser>
        <c:ser>
          <c:idx val="3"/>
          <c:order val="3"/>
          <c:tx>
            <c:v>Glengarry</c:v>
          </c:tx>
          <c:marker>
            <c:symbol val="none"/>
          </c:marker>
          <c:val>
            <c:numRef>
              <c:f>' Glengarry'!$B$4:$B$27</c:f>
              <c:numCache>
                <c:formatCode>_(* #,##0_);_(* \(#,##0\);_(* "-"??_);_(@_)</c:formatCode>
                <c:ptCount val="24"/>
                <c:pt idx="0">
                  <c:v>99361</c:v>
                </c:pt>
                <c:pt idx="1">
                  <c:v>151197</c:v>
                </c:pt>
                <c:pt idx="2">
                  <c:v>225140</c:v>
                </c:pt>
                <c:pt idx="3">
                  <c:v>215734</c:v>
                </c:pt>
                <c:pt idx="4">
                  <c:v>140198</c:v>
                </c:pt>
                <c:pt idx="5">
                  <c:v>122264</c:v>
                </c:pt>
                <c:pt idx="6">
                  <c:v>117335</c:v>
                </c:pt>
                <c:pt idx="7">
                  <c:v>116047</c:v>
                </c:pt>
                <c:pt idx="8">
                  <c:v>114837</c:v>
                </c:pt>
                <c:pt idx="9">
                  <c:v>107025</c:v>
                </c:pt>
                <c:pt idx="10">
                  <c:v>107025</c:v>
                </c:pt>
                <c:pt idx="11">
                  <c:v>107953</c:v>
                </c:pt>
                <c:pt idx="12">
                  <c:v>117954</c:v>
                </c:pt>
                <c:pt idx="13">
                  <c:v>151197</c:v>
                </c:pt>
                <c:pt idx="14">
                  <c:v>209815</c:v>
                </c:pt>
                <c:pt idx="15">
                  <c:v>217898</c:v>
                </c:pt>
                <c:pt idx="16">
                  <c:v>171042</c:v>
                </c:pt>
                <c:pt idx="17">
                  <c:v>122196</c:v>
                </c:pt>
                <c:pt idx="18">
                  <c:v>118103</c:v>
                </c:pt>
                <c:pt idx="19">
                  <c:v>114329</c:v>
                </c:pt>
                <c:pt idx="20">
                  <c:v>119798</c:v>
                </c:pt>
                <c:pt idx="21">
                  <c:v>105091</c:v>
                </c:pt>
                <c:pt idx="22">
                  <c:v>119425</c:v>
                </c:pt>
                <c:pt idx="23">
                  <c:v>85210</c:v>
                </c:pt>
              </c:numCache>
            </c:numRef>
          </c:val>
          <c:smooth val="0"/>
        </c:ser>
        <c:ser>
          <c:idx val="4"/>
          <c:order val="4"/>
          <c:tx>
            <c:v>Stormont Dundas</c:v>
          </c:tx>
          <c:marker>
            <c:symbol val="none"/>
          </c:marker>
          <c:val>
            <c:numRef>
              <c:f>' Stormont Dundas'!$B$4:$B$27</c:f>
              <c:numCache>
                <c:formatCode>_(* #,##0_);_(* \(#,##0\);_(* "-"??_);_(@_)</c:formatCode>
                <c:ptCount val="24"/>
                <c:pt idx="0">
                  <c:v>53629</c:v>
                </c:pt>
                <c:pt idx="1">
                  <c:v>48092</c:v>
                </c:pt>
                <c:pt idx="2">
                  <c:v>52879</c:v>
                </c:pt>
                <c:pt idx="3">
                  <c:v>58254</c:v>
                </c:pt>
                <c:pt idx="4">
                  <c:v>77051</c:v>
                </c:pt>
                <c:pt idx="5">
                  <c:v>78157</c:v>
                </c:pt>
                <c:pt idx="6">
                  <c:v>81425</c:v>
                </c:pt>
                <c:pt idx="7">
                  <c:v>80280</c:v>
                </c:pt>
                <c:pt idx="8">
                  <c:v>86538</c:v>
                </c:pt>
                <c:pt idx="9">
                  <c:v>75245</c:v>
                </c:pt>
                <c:pt idx="10">
                  <c:v>75245</c:v>
                </c:pt>
                <c:pt idx="11">
                  <c:v>73538</c:v>
                </c:pt>
                <c:pt idx="12">
                  <c:v>51820</c:v>
                </c:pt>
                <c:pt idx="13">
                  <c:v>32823</c:v>
                </c:pt>
                <c:pt idx="14">
                  <c:v>39003</c:v>
                </c:pt>
                <c:pt idx="15">
                  <c:v>43894</c:v>
                </c:pt>
                <c:pt idx="16">
                  <c:v>77159</c:v>
                </c:pt>
                <c:pt idx="17">
                  <c:v>72309</c:v>
                </c:pt>
                <c:pt idx="18">
                  <c:v>80710</c:v>
                </c:pt>
                <c:pt idx="19">
                  <c:v>76122</c:v>
                </c:pt>
                <c:pt idx="20">
                  <c:v>82458</c:v>
                </c:pt>
                <c:pt idx="21">
                  <c:v>72216</c:v>
                </c:pt>
                <c:pt idx="22">
                  <c:v>82689</c:v>
                </c:pt>
                <c:pt idx="23">
                  <c:v>55546</c:v>
                </c:pt>
              </c:numCache>
            </c:numRef>
          </c:val>
          <c:smooth val="0"/>
        </c:ser>
        <c:ser>
          <c:idx val="5"/>
          <c:order val="5"/>
          <c:tx>
            <c:v>Leeds</c:v>
          </c:tx>
          <c:marker>
            <c:symbol val="none"/>
          </c:marker>
          <c:val>
            <c:numRef>
              <c:f>Leeds!$B$4:$B$27</c:f>
              <c:numCache>
                <c:formatCode>_(* #,##0_);_(* \(#,##0\);_(* "-"??_);_(@_)</c:formatCode>
                <c:ptCount val="24"/>
                <c:pt idx="0">
                  <c:v>75596</c:v>
                </c:pt>
                <c:pt idx="1">
                  <c:v>95650</c:v>
                </c:pt>
                <c:pt idx="2">
                  <c:v>119447</c:v>
                </c:pt>
                <c:pt idx="3">
                  <c:v>105907</c:v>
                </c:pt>
                <c:pt idx="4">
                  <c:v>103039</c:v>
                </c:pt>
                <c:pt idx="5">
                  <c:v>100542</c:v>
                </c:pt>
                <c:pt idx="6">
                  <c:v>101342</c:v>
                </c:pt>
                <c:pt idx="7">
                  <c:v>99744</c:v>
                </c:pt>
                <c:pt idx="8">
                  <c:v>103944</c:v>
                </c:pt>
                <c:pt idx="9">
                  <c:v>93092</c:v>
                </c:pt>
                <c:pt idx="10">
                  <c:v>93092</c:v>
                </c:pt>
                <c:pt idx="11">
                  <c:v>90823</c:v>
                </c:pt>
                <c:pt idx="12">
                  <c:v>88184</c:v>
                </c:pt>
                <c:pt idx="13">
                  <c:v>88127</c:v>
                </c:pt>
                <c:pt idx="14">
                  <c:v>115623</c:v>
                </c:pt>
                <c:pt idx="15">
                  <c:v>112402</c:v>
                </c:pt>
                <c:pt idx="16">
                  <c:v>118383</c:v>
                </c:pt>
                <c:pt idx="17">
                  <c:v>107970</c:v>
                </c:pt>
                <c:pt idx="18">
                  <c:v>105137</c:v>
                </c:pt>
                <c:pt idx="19">
                  <c:v>100253</c:v>
                </c:pt>
                <c:pt idx="20">
                  <c:v>106192</c:v>
                </c:pt>
                <c:pt idx="21">
                  <c:v>97174</c:v>
                </c:pt>
                <c:pt idx="22">
                  <c:v>106696</c:v>
                </c:pt>
                <c:pt idx="23">
                  <c:v>74759</c:v>
                </c:pt>
              </c:numCache>
            </c:numRef>
          </c:val>
          <c:smooth val="0"/>
        </c:ser>
        <c:ser>
          <c:idx val="6"/>
          <c:order val="6"/>
          <c:tx>
            <c:v>Prescott</c:v>
          </c:tx>
          <c:marker>
            <c:symbol val="none"/>
          </c:marker>
          <c:val>
            <c:numRef>
              <c:f>' Prescott'!$B$4:$B$27</c:f>
              <c:numCache>
                <c:formatCode>_(* #,##0_);_(* \(#,##0\);_(* "-"??_);_(@_)</c:formatCode>
                <c:ptCount val="24"/>
                <c:pt idx="0">
                  <c:v>73897</c:v>
                </c:pt>
                <c:pt idx="1">
                  <c:v>87737</c:v>
                </c:pt>
                <c:pt idx="2">
                  <c:v>116667</c:v>
                </c:pt>
                <c:pt idx="3">
                  <c:v>108429</c:v>
                </c:pt>
                <c:pt idx="4">
                  <c:v>102470</c:v>
                </c:pt>
                <c:pt idx="5">
                  <c:v>94890</c:v>
                </c:pt>
                <c:pt idx="6">
                  <c:v>93189</c:v>
                </c:pt>
                <c:pt idx="7">
                  <c:v>94800</c:v>
                </c:pt>
                <c:pt idx="8">
                  <c:v>100132</c:v>
                </c:pt>
                <c:pt idx="9">
                  <c:v>90327</c:v>
                </c:pt>
                <c:pt idx="10">
                  <c:v>90200</c:v>
                </c:pt>
                <c:pt idx="11">
                  <c:v>90905</c:v>
                </c:pt>
                <c:pt idx="12">
                  <c:v>77461</c:v>
                </c:pt>
                <c:pt idx="13">
                  <c:v>73554</c:v>
                </c:pt>
                <c:pt idx="14">
                  <c:v>105229</c:v>
                </c:pt>
                <c:pt idx="15">
                  <c:v>100333</c:v>
                </c:pt>
                <c:pt idx="16">
                  <c:v>105202</c:v>
                </c:pt>
                <c:pt idx="17">
                  <c:v>86433</c:v>
                </c:pt>
                <c:pt idx="18">
                  <c:v>88646</c:v>
                </c:pt>
                <c:pt idx="19">
                  <c:v>87410</c:v>
                </c:pt>
                <c:pt idx="20">
                  <c:v>93305</c:v>
                </c:pt>
                <c:pt idx="21">
                  <c:v>84706</c:v>
                </c:pt>
                <c:pt idx="22">
                  <c:v>94425</c:v>
                </c:pt>
                <c:pt idx="23">
                  <c:v>64371</c:v>
                </c:pt>
              </c:numCache>
            </c:numRef>
          </c:val>
          <c:smooth val="0"/>
        </c:ser>
        <c:ser>
          <c:idx val="7"/>
          <c:order val="7"/>
          <c:tx>
            <c:v>Frontenac</c:v>
          </c:tx>
          <c:marker>
            <c:symbol val="none"/>
          </c:marker>
          <c:val>
            <c:numRef>
              <c:f>Frontenac!$B$4:$B$27</c:f>
              <c:numCache>
                <c:formatCode>_(* #,##0_);_(* \(#,##0\);_(* "-"??_);_(@_)</c:formatCode>
                <c:ptCount val="24"/>
                <c:pt idx="0">
                  <c:v>39170</c:v>
                </c:pt>
                <c:pt idx="1">
                  <c:v>47145</c:v>
                </c:pt>
                <c:pt idx="2">
                  <c:v>63861</c:v>
                </c:pt>
                <c:pt idx="3">
                  <c:v>60738</c:v>
                </c:pt>
                <c:pt idx="4">
                  <c:v>59170</c:v>
                </c:pt>
                <c:pt idx="5">
                  <c:v>55065</c:v>
                </c:pt>
                <c:pt idx="6">
                  <c:v>52205</c:v>
                </c:pt>
                <c:pt idx="7">
                  <c:v>49328</c:v>
                </c:pt>
                <c:pt idx="8">
                  <c:v>54262</c:v>
                </c:pt>
                <c:pt idx="9">
                  <c:v>50335</c:v>
                </c:pt>
                <c:pt idx="10">
                  <c:v>50300</c:v>
                </c:pt>
                <c:pt idx="11">
                  <c:v>50230</c:v>
                </c:pt>
                <c:pt idx="12">
                  <c:v>48489</c:v>
                </c:pt>
                <c:pt idx="13">
                  <c:v>47145</c:v>
                </c:pt>
                <c:pt idx="14">
                  <c:v>62034</c:v>
                </c:pt>
                <c:pt idx="15">
                  <c:v>59995</c:v>
                </c:pt>
                <c:pt idx="16">
                  <c:v>62770</c:v>
                </c:pt>
                <c:pt idx="17">
                  <c:v>54635</c:v>
                </c:pt>
                <c:pt idx="18">
                  <c:v>57470</c:v>
                </c:pt>
                <c:pt idx="19">
                  <c:v>56276</c:v>
                </c:pt>
                <c:pt idx="20">
                  <c:v>57981</c:v>
                </c:pt>
                <c:pt idx="21">
                  <c:v>50841</c:v>
                </c:pt>
                <c:pt idx="22">
                  <c:v>57719</c:v>
                </c:pt>
                <c:pt idx="23">
                  <c:v>40878</c:v>
                </c:pt>
              </c:numCache>
            </c:numRef>
          </c:val>
          <c:smooth val="0"/>
        </c:ser>
        <c:ser>
          <c:idx val="8"/>
          <c:order val="8"/>
          <c:tx>
            <c:v>Lennox Addington</c:v>
          </c:tx>
          <c:marker>
            <c:symbol val="none"/>
          </c:marker>
          <c:val>
            <c:numRef>
              <c:f>'Lennox Addington'!$B$4:$B$27</c:f>
              <c:numCache>
                <c:formatCode>_(* #,##0_);_(* \(#,##0\);_(* "-"??_);_(@_)</c:formatCode>
                <c:ptCount val="24"/>
                <c:pt idx="0">
                  <c:v>62738</c:v>
                </c:pt>
                <c:pt idx="1">
                  <c:v>79062</c:v>
                </c:pt>
                <c:pt idx="2">
                  <c:v>92032</c:v>
                </c:pt>
                <c:pt idx="3">
                  <c:v>90917</c:v>
                </c:pt>
                <c:pt idx="4">
                  <c:v>120985</c:v>
                </c:pt>
                <c:pt idx="5">
                  <c:v>96061</c:v>
                </c:pt>
                <c:pt idx="6">
                  <c:v>90426</c:v>
                </c:pt>
                <c:pt idx="7">
                  <c:v>84375</c:v>
                </c:pt>
                <c:pt idx="8">
                  <c:v>85854</c:v>
                </c:pt>
                <c:pt idx="9">
                  <c:v>78292</c:v>
                </c:pt>
                <c:pt idx="10">
                  <c:v>78292</c:v>
                </c:pt>
                <c:pt idx="11">
                  <c:v>74110</c:v>
                </c:pt>
                <c:pt idx="12">
                  <c:v>56860</c:v>
                </c:pt>
                <c:pt idx="13">
                  <c:v>63726</c:v>
                </c:pt>
                <c:pt idx="14">
                  <c:v>81313</c:v>
                </c:pt>
                <c:pt idx="15">
                  <c:v>95056</c:v>
                </c:pt>
                <c:pt idx="16">
                  <c:v>124098</c:v>
                </c:pt>
                <c:pt idx="17">
                  <c:v>95682</c:v>
                </c:pt>
                <c:pt idx="18">
                  <c:v>86006</c:v>
                </c:pt>
                <c:pt idx="19">
                  <c:v>80470</c:v>
                </c:pt>
                <c:pt idx="20">
                  <c:v>88856</c:v>
                </c:pt>
                <c:pt idx="21">
                  <c:v>79303</c:v>
                </c:pt>
                <c:pt idx="22">
                  <c:v>89761</c:v>
                </c:pt>
                <c:pt idx="23">
                  <c:v>63298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914304"/>
        <c:axId val="346914864"/>
      </c:lineChart>
      <c:dateAx>
        <c:axId val="346914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6914864"/>
        <c:crosses val="autoZero"/>
        <c:auto val="1"/>
        <c:lblOffset val="100"/>
        <c:baseTimeUnit val="months"/>
      </c:dateAx>
      <c:valAx>
        <c:axId val="34691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000"/>
                  <a:t>kWh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4691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Annual Utility</a:t>
            </a:r>
            <a:r>
              <a:rPr lang="en-US" baseline="0"/>
              <a:t>/sqft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256239752872716E-2"/>
          <c:y val="0.11578925098298644"/>
          <c:w val="0.72676377249090518"/>
          <c:h val="0.77149820028224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SUMMARY!$L$2</c:f>
              <c:strCache>
                <c:ptCount val="1"/>
                <c:pt idx="0">
                  <c:v>kWh/sqft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SUMMARY!$B$14:$B$19</c:f>
              <c:strCache>
                <c:ptCount val="6"/>
                <c:pt idx="0">
                  <c:v>Gymnasium</c:v>
                </c:pt>
                <c:pt idx="1">
                  <c:v>Athletics Pool</c:v>
                </c:pt>
                <c:pt idx="2">
                  <c:v>Field House</c:v>
                </c:pt>
                <c:pt idx="3">
                  <c:v>Alumni Hall</c:v>
                </c:pt>
                <c:pt idx="4">
                  <c:v>Ice House</c:v>
                </c:pt>
                <c:pt idx="5">
                  <c:v>Tennis Bubble</c:v>
                </c:pt>
              </c:strCache>
            </c:strRef>
          </c:cat>
          <c:val>
            <c:numRef>
              <c:f>SUMMARY!$L$14:$L$19</c:f>
              <c:numCache>
                <c:formatCode>General</c:formatCode>
                <c:ptCount val="6"/>
                <c:pt idx="0">
                  <c:v>6.551367913489357</c:v>
                </c:pt>
                <c:pt idx="1">
                  <c:v>115.50178585602032</c:v>
                </c:pt>
                <c:pt idx="2">
                  <c:v>4.6004570205659254</c:v>
                </c:pt>
                <c:pt idx="3">
                  <c:v>30.755550244552836</c:v>
                </c:pt>
                <c:pt idx="4">
                  <c:v>29.26323149496346</c:v>
                </c:pt>
                <c:pt idx="5">
                  <c:v>9.2762243219688916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67392"/>
        <c:axId val="347467952"/>
      </c:barChart>
      <c:barChart>
        <c:barDir val="col"/>
        <c:grouping val="clustered"/>
        <c:varyColors val="0"/>
        <c:ser>
          <c:idx val="1"/>
          <c:order val="1"/>
          <c:tx>
            <c:strRef>
              <c:f>SUMMARY!$N$2</c:f>
              <c:strCache>
                <c:ptCount val="1"/>
                <c:pt idx="0">
                  <c:v>Water (m3) /sqft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SUMMARY!$B$14:$B$19</c:f>
              <c:strCache>
                <c:ptCount val="6"/>
                <c:pt idx="0">
                  <c:v>Gymnasium</c:v>
                </c:pt>
                <c:pt idx="1">
                  <c:v>Athletics Pool</c:v>
                </c:pt>
                <c:pt idx="2">
                  <c:v>Field House</c:v>
                </c:pt>
                <c:pt idx="3">
                  <c:v>Alumni Hall</c:v>
                </c:pt>
                <c:pt idx="4">
                  <c:v>Ice House</c:v>
                </c:pt>
                <c:pt idx="5">
                  <c:v>Tennis Bubble</c:v>
                </c:pt>
              </c:strCache>
            </c:strRef>
          </c:cat>
          <c:val>
            <c:numRef>
              <c:f>SUMMARY!$N$14:$N$19</c:f>
              <c:numCache>
                <c:formatCode>_(* #,##0.00_);_(* \(#,##0.00\);_(* "-"??_);_(@_)</c:formatCode>
                <c:ptCount val="6"/>
                <c:pt idx="0">
                  <c:v>9.6806349303303244E-2</c:v>
                </c:pt>
                <c:pt idx="1">
                  <c:v>2.3086752916898168</c:v>
                </c:pt>
                <c:pt idx="2">
                  <c:v>1.3604778881716345E-2</c:v>
                </c:pt>
                <c:pt idx="3">
                  <c:v>5.880679532032479E-2</c:v>
                </c:pt>
                <c:pt idx="4">
                  <c:v>0.13989047367592972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SUMMARY!$O$2</c:f>
              <c:strCache>
                <c:ptCount val="1"/>
                <c:pt idx="0">
                  <c:v>Natural Gas / sqft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SUMMARY!$B$14:$B$19</c:f>
              <c:strCache>
                <c:ptCount val="6"/>
                <c:pt idx="0">
                  <c:v>Gymnasium</c:v>
                </c:pt>
                <c:pt idx="1">
                  <c:v>Athletics Pool</c:v>
                </c:pt>
                <c:pt idx="2">
                  <c:v>Field House</c:v>
                </c:pt>
                <c:pt idx="3">
                  <c:v>Alumni Hall</c:v>
                </c:pt>
                <c:pt idx="4">
                  <c:v>Ice House</c:v>
                </c:pt>
                <c:pt idx="5">
                  <c:v>Tennis Bubble</c:v>
                </c:pt>
              </c:strCache>
            </c:strRef>
          </c:cat>
          <c:val>
            <c:numRef>
              <c:f>SUMMARY!$O$14:$O$19</c:f>
              <c:numCache>
                <c:formatCode>General</c:formatCode>
                <c:ptCount val="6"/>
                <c:pt idx="0">
                  <c:v>1.965389066706535</c:v>
                </c:pt>
                <c:pt idx="1">
                  <c:v>0.90364314628145093</c:v>
                </c:pt>
                <c:pt idx="2">
                  <c:v>0.79320236077290152</c:v>
                </c:pt>
                <c:pt idx="3">
                  <c:v>0.40360032156686065</c:v>
                </c:pt>
                <c:pt idx="4">
                  <c:v>1.659048772803138</c:v>
                </c:pt>
                <c:pt idx="5">
                  <c:v>4.2206592928046804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69072"/>
        <c:axId val="347468512"/>
      </c:barChart>
      <c:catAx>
        <c:axId val="3474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47467952"/>
        <c:crosses val="autoZero"/>
        <c:auto val="1"/>
        <c:lblAlgn val="ctr"/>
        <c:lblOffset val="100"/>
        <c:noMultiLvlLbl val="0"/>
      </c:catAx>
      <c:valAx>
        <c:axId val="347467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kWh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467392"/>
        <c:crosses val="autoZero"/>
        <c:crossBetween val="between"/>
      </c:valAx>
      <c:valAx>
        <c:axId val="3474685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m3</a:t>
                </a:r>
              </a:p>
            </c:rich>
          </c:tx>
          <c:layout>
            <c:manualLayout>
              <c:xMode val="edge"/>
              <c:yMode val="edge"/>
              <c:x val="0.83908880792885965"/>
              <c:y val="0.3737141600374207"/>
            </c:manualLayout>
          </c:layout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347469072"/>
        <c:crosses val="max"/>
        <c:crossBetween val="between"/>
      </c:valAx>
      <c:catAx>
        <c:axId val="34746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4685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9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1.gif"/><Relationship Id="rId4" Type="http://schemas.openxmlformats.org/officeDocument/2006/relationships/hyperlink" Target="http://metering1/IONEEM/Modules/Analysis/AnalysisDataDownloader.aspx?ID=139334f3-96e9-411d-a68b-680b842c4c25" TargetMode="Externa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vmlDrawing6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12.png"/><Relationship Id="rId7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13.png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390526</xdr:colOff>
      <xdr:row>33</xdr:row>
      <xdr:rowOff>61914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18</xdr:col>
      <xdr:colOff>390526</xdr:colOff>
      <xdr:row>68</xdr:row>
      <xdr:rowOff>61914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1</xdr:row>
      <xdr:rowOff>14286</xdr:rowOff>
    </xdr:from>
    <xdr:to>
      <xdr:col>26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0.23735</cdr:x>
      <cdr:y>0.07256</cdr:y>
    </cdr:from>
    <cdr:to>
      <cdr:x>0.36654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905125" y="547724"/>
          <a:ext cx="1581151" cy="605628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0.53852</cdr:x>
      <cdr:y>0.07129</cdr:y>
    </cdr:from>
    <cdr:to>
      <cdr:x>0.6677</cdr:x>
      <cdr:y>0.87508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591283" y="538137"/>
          <a:ext cx="1581168" cy="606746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0.8358</cdr:x>
      <cdr:y>0.07129</cdr:y>
    </cdr:from>
    <cdr:to>
      <cdr:x>0.88016</cdr:x>
      <cdr:y>0.87382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229852" y="538137"/>
          <a:ext cx="542978" cy="6057948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1</xdr:row>
      <xdr:rowOff>14286</xdr:rowOff>
    </xdr:from>
    <xdr:to>
      <xdr:col>26</xdr:col>
      <xdr:colOff>247650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0.48171</cdr:x>
      <cdr:y>0.01809</cdr:y>
    </cdr:from>
    <cdr:to>
      <cdr:x>0.58833</cdr:x>
      <cdr:y>0.87361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896003" y="136540"/>
          <a:ext cx="1304898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0.73541</cdr:x>
      <cdr:y>0.01956</cdr:y>
    </cdr:from>
    <cdr:to>
      <cdr:x>0.76498</cdr:x>
      <cdr:y>0.87635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01125" y="147639"/>
          <a:ext cx="361883" cy="646751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0.22983</cdr:x>
      <cdr:y>0.02313</cdr:y>
    </cdr:from>
    <cdr:to>
      <cdr:x>0.33697</cdr:x>
      <cdr:y>0.87865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2813051" y="174625"/>
          <a:ext cx="131127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0.22179</cdr:x>
      <cdr:y>0.01704</cdr:y>
    </cdr:from>
    <cdr:to>
      <cdr:x>0.32918</cdr:x>
      <cdr:y>0.87256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14625" y="128614"/>
          <a:ext cx="131445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0.47886</cdr:x>
      <cdr:y>0.01683</cdr:y>
    </cdr:from>
    <cdr:to>
      <cdr:x>0.58599</cdr:x>
      <cdr:y>0.87361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861076" y="127029"/>
          <a:ext cx="1311250" cy="646745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0.73411</cdr:x>
      <cdr:y>0.03723</cdr:y>
    </cdr:from>
    <cdr:to>
      <cdr:x>0.76654</cdr:x>
      <cdr:y>0.89275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985193" y="281014"/>
          <a:ext cx="396933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0.22905</cdr:x>
      <cdr:y>0.0183</cdr:y>
    </cdr:from>
    <cdr:to>
      <cdr:x>0.33774</cdr:x>
      <cdr:y>0.87508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3486" y="138139"/>
          <a:ext cx="1330365" cy="6467458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0.48872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81702" y="146065"/>
          <a:ext cx="132397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0.74579</cdr:x>
      <cdr:y>0.01199</cdr:y>
    </cdr:from>
    <cdr:to>
      <cdr:x>0.78054</cdr:x>
      <cdr:y>0.87361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8143" y="90493"/>
          <a:ext cx="425433" cy="6503993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171449</xdr:colOff>
      <xdr:row>1</xdr:row>
      <xdr:rowOff>14286</xdr:rowOff>
    </xdr:from>
    <xdr:to>
      <xdr:col>26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0.0183</cdr:y>
    </cdr:from>
    <cdr:to>
      <cdr:x>0.33463</cdr:x>
      <cdr:y>0.87382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71786" y="138115"/>
          <a:ext cx="1323960" cy="645795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0.48249</cdr:x>
      <cdr:y>0.0143</cdr:y>
    </cdr:from>
    <cdr:to>
      <cdr:x>0.59066</cdr:x>
      <cdr:y>0.87108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05497" y="107944"/>
          <a:ext cx="1323979" cy="6467458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0.74111</cdr:x>
      <cdr:y>0.01956</cdr:y>
    </cdr:from>
    <cdr:to>
      <cdr:x>0.77198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70918" y="147664"/>
          <a:ext cx="377883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0.22594</cdr:x>
      <cdr:y>0.01935</cdr:y>
    </cdr:from>
    <cdr:to>
      <cdr:x>0.33541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5425" y="146050"/>
          <a:ext cx="1339851" cy="645795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0.4856</cdr:x>
      <cdr:y>0.01935</cdr:y>
    </cdr:from>
    <cdr:to>
      <cdr:x>0.593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43602" y="146065"/>
          <a:ext cx="131444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0.74189</cdr:x>
      <cdr:y>0.02061</cdr:y>
    </cdr:from>
    <cdr:to>
      <cdr:x>0.7751</cdr:x>
      <cdr:y>0.87613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80452" y="155590"/>
          <a:ext cx="406478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0.22802</cdr:x>
      <cdr:y>0.01682</cdr:y>
    </cdr:from>
    <cdr:to>
      <cdr:x>0.33697</cdr:x>
      <cdr:y>0.87234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90827" y="126967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0.48872</cdr:x>
      <cdr:y>0.01935</cdr:y>
    </cdr:from>
    <cdr:to>
      <cdr:x>0.59767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81701" y="146065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0.74241</cdr:x>
      <cdr:y>0.01703</cdr:y>
    </cdr:from>
    <cdr:to>
      <cdr:x>0.77899</cdr:x>
      <cdr:y>0.87865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86839" y="128580"/>
          <a:ext cx="447725" cy="6503993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0</xdr:row>
      <xdr:rowOff>9525</xdr:rowOff>
    </xdr:from>
    <xdr:to>
      <xdr:col>21</xdr:col>
      <xdr:colOff>371475</xdr:colOff>
      <xdr:row>34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0.22283</cdr:x>
      <cdr:y>0.01429</cdr:y>
    </cdr:from>
    <cdr:to>
      <cdr:x>0.33308</cdr:x>
      <cdr:y>0.86981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27299" y="107889"/>
          <a:ext cx="1349419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0.4856</cdr:x>
      <cdr:y>0.01935</cdr:y>
    </cdr:from>
    <cdr:to>
      <cdr:x>0.59611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43601" y="146065"/>
          <a:ext cx="135255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0.74397</cdr:x>
      <cdr:y>0.01577</cdr:y>
    </cdr:from>
    <cdr:to>
      <cdr:x>0.78055</cdr:x>
      <cdr:y>0.87739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05889" y="119055"/>
          <a:ext cx="447725" cy="6503993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0.23035</cdr:x>
      <cdr:y>0.01934</cdr:y>
    </cdr:from>
    <cdr:to>
      <cdr:x>0.33697</cdr:x>
      <cdr:y>0.87486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19398" y="145989"/>
          <a:ext cx="1304928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0.59767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7" y="146065"/>
          <a:ext cx="134302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0.74397</cdr:x>
      <cdr:y>0.01577</cdr:y>
    </cdr:from>
    <cdr:to>
      <cdr:x>0.78055</cdr:x>
      <cdr:y>0.87382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05889" y="119055"/>
          <a:ext cx="447725" cy="647700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0.22283</cdr:x>
      <cdr:y>0.01935</cdr:y>
    </cdr:from>
    <cdr:to>
      <cdr:x>0.3323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27321" y="146065"/>
          <a:ext cx="133985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0.48638</cdr:x>
      <cdr:y>0.01935</cdr:y>
    </cdr:from>
    <cdr:to>
      <cdr:x>0.59533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53125" y="146065"/>
          <a:ext cx="133350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0.74475</cdr:x>
      <cdr:y>0.01956</cdr:y>
    </cdr:from>
    <cdr:to>
      <cdr:x>0.78054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15426" y="147639"/>
          <a:ext cx="438150" cy="6457951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42861</xdr:rowOff>
    </xdr:from>
    <xdr:to>
      <xdr:col>25</xdr:col>
      <xdr:colOff>219075</xdr:colOff>
      <xdr:row>40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0" y="146065"/>
          <a:ext cx="132397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5" y="146065"/>
          <a:ext cx="133350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0.74475</cdr:x>
      <cdr:y>0.01956</cdr:y>
    </cdr:from>
    <cdr:to>
      <cdr:x>0.78054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15426" y="147639"/>
          <a:ext cx="438150" cy="6457951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0.22646</cdr:x>
      <cdr:y>0.01935</cdr:y>
    </cdr:from>
    <cdr:to>
      <cdr:x>0.3393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71786" y="146065"/>
          <a:ext cx="138111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0.49494</cdr:x>
      <cdr:y>0.01935</cdr:y>
    </cdr:from>
    <cdr:to>
      <cdr:x>0.60623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57880" y="146065"/>
          <a:ext cx="1362148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0.75954</cdr:x>
      <cdr:y>0.01956</cdr:y>
    </cdr:from>
    <cdr:to>
      <cdr:x>0.79533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296486" y="147650"/>
          <a:ext cx="438056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447676</xdr:colOff>
      <xdr:row>0</xdr:row>
      <xdr:rowOff>0</xdr:rowOff>
    </xdr:from>
    <xdr:to>
      <xdr:col>24</xdr:col>
      <xdr:colOff>228601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52388</xdr:rowOff>
    </xdr:from>
    <xdr:to>
      <xdr:col>11</xdr:col>
      <xdr:colOff>476250</xdr:colOff>
      <xdr:row>17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476249</xdr:colOff>
      <xdr:row>18</xdr:row>
      <xdr:rowOff>23813</xdr:rowOff>
    </xdr:from>
    <xdr:to>
      <xdr:col>24</xdr:col>
      <xdr:colOff>219074</xdr:colOff>
      <xdr:row>40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17</xdr:row>
      <xdr:rowOff>152400</xdr:rowOff>
    </xdr:from>
    <xdr:to>
      <xdr:col>11</xdr:col>
      <xdr:colOff>476250</xdr:colOff>
      <xdr:row>40</xdr:row>
      <xdr:rowOff>166688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42</xdr:row>
      <xdr:rowOff>90488</xdr:rowOff>
    </xdr:from>
    <xdr:to>
      <xdr:col>15</xdr:col>
      <xdr:colOff>314325</xdr:colOff>
      <xdr:row>74</xdr:row>
      <xdr:rowOff>104776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0.33541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51" y="146065"/>
          <a:ext cx="134302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0.59767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1" y="146065"/>
          <a:ext cx="135255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0.74553</cdr:x>
      <cdr:y>0.01704</cdr:y>
    </cdr:from>
    <cdr:to>
      <cdr:x>0.77977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036" y="128600"/>
          <a:ext cx="419015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0.33541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26" y="146065"/>
          <a:ext cx="134305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0.48872</cdr:x>
      <cdr:y>0.01935</cdr:y>
    </cdr:from>
    <cdr:to>
      <cdr:x>0.59922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81737" y="146065"/>
          <a:ext cx="135247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0.74398</cdr:x>
      <cdr:y>0.01704</cdr:y>
    </cdr:from>
    <cdr:to>
      <cdr:x>0.78054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05976" y="128600"/>
          <a:ext cx="447600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1</xdr:row>
      <xdr:rowOff>14286</xdr:rowOff>
    </xdr:from>
    <xdr:to>
      <xdr:col>23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0.24358</cdr:x>
      <cdr:y>0.01935</cdr:y>
    </cdr:from>
    <cdr:to>
      <cdr:x>0.36887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981325" y="146065"/>
          <a:ext cx="153352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0.54241</cdr:x>
      <cdr:y>0.01935</cdr:y>
    </cdr:from>
    <cdr:to>
      <cdr:x>0.6677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638926" y="146065"/>
          <a:ext cx="153352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0.83969</cdr:x>
      <cdr:y>0.0183</cdr:y>
    </cdr:from>
    <cdr:to>
      <cdr:x>0.8786</cdr:x>
      <cdr:y>0.87382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277477" y="138125"/>
          <a:ext cx="476310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1</xdr:row>
      <xdr:rowOff>14286</xdr:rowOff>
    </xdr:from>
    <xdr:to>
      <xdr:col>22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0.23269</cdr:x>
      <cdr:y>0.07256</cdr:y>
    </cdr:from>
    <cdr:to>
      <cdr:x>0.36809</cdr:x>
      <cdr:y>0.8673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47978" y="547689"/>
          <a:ext cx="1657348" cy="5999172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0.55486</cdr:x>
      <cdr:y>0.07129</cdr:y>
    </cdr:from>
    <cdr:to>
      <cdr:x>0.68949</cdr:x>
      <cdr:y>0.87361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791295" y="538164"/>
          <a:ext cx="1647855" cy="6056322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0.87237</cdr:x>
      <cdr:y>0.07256</cdr:y>
    </cdr:from>
    <cdr:to>
      <cdr:x>0.91673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677527" y="547689"/>
          <a:ext cx="542934" cy="605790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0.33541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26" y="146065"/>
          <a:ext cx="134305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0.48872</cdr:x>
      <cdr:y>0.01935</cdr:y>
    </cdr:from>
    <cdr:to>
      <cdr:x>0.59922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81737" y="146065"/>
          <a:ext cx="135247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0.74943</cdr:x>
      <cdr:y>0.01704</cdr:y>
    </cdr:from>
    <cdr:to>
      <cdr:x>0.78599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72712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238126</xdr:colOff>
      <xdr:row>0</xdr:row>
      <xdr:rowOff>66674</xdr:rowOff>
    </xdr:from>
    <xdr:to>
      <xdr:col>27</xdr:col>
      <xdr:colOff>581026</xdr:colOff>
      <xdr:row>26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100011</xdr:rowOff>
    </xdr:from>
    <xdr:to>
      <xdr:col>15</xdr:col>
      <xdr:colOff>76200</xdr:colOff>
      <xdr:row>26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0</xdr:row>
      <xdr:rowOff>176211</xdr:rowOff>
    </xdr:from>
    <xdr:to>
      <xdr:col>27</xdr:col>
      <xdr:colOff>142875</xdr:colOff>
      <xdr:row>40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0.22179</cdr:x>
      <cdr:y>0.0183</cdr:y>
    </cdr:from>
    <cdr:to>
      <cdr:x>0.32763</cdr:x>
      <cdr:y>0.87382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14625" y="138139"/>
          <a:ext cx="129540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0.4716</cdr:x>
      <cdr:y>0.01935</cdr:y>
    </cdr:from>
    <cdr:to>
      <cdr:x>0.57588</cdr:x>
      <cdr:y>0.87613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772147" y="146044"/>
          <a:ext cx="1276354" cy="6467458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0.72243</cdr:x>
      <cdr:y>0.01956</cdr:y>
    </cdr:from>
    <cdr:to>
      <cdr:x>0.7533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842309" y="147650"/>
          <a:ext cx="377837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171449</xdr:colOff>
      <xdr:row>1</xdr:row>
      <xdr:rowOff>14286</xdr:rowOff>
    </xdr:from>
    <xdr:to>
      <xdr:col>22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0.23269</cdr:x>
      <cdr:y>0.07256</cdr:y>
    </cdr:from>
    <cdr:to>
      <cdr:x>0.37043</cdr:x>
      <cdr:y>0.87382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48039" y="547725"/>
          <a:ext cx="1685862" cy="604834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0.55564</cdr:x>
      <cdr:y>0.07129</cdr:y>
    </cdr:from>
    <cdr:to>
      <cdr:x>0.68949</cdr:x>
      <cdr:y>0.87361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800851" y="538137"/>
          <a:ext cx="1638249" cy="6056363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0.87237</cdr:x>
      <cdr:y>0.07256</cdr:y>
    </cdr:from>
    <cdr:to>
      <cdr:x>0.91673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677527" y="547689"/>
          <a:ext cx="542934" cy="605790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0.33541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26" y="146065"/>
          <a:ext cx="134305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0.48872</cdr:x>
      <cdr:y>0.01935</cdr:y>
    </cdr:from>
    <cdr:to>
      <cdr:x>0.59922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81737" y="146065"/>
          <a:ext cx="135247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0.74943</cdr:x>
      <cdr:y>0.01704</cdr:y>
    </cdr:from>
    <cdr:to>
      <cdr:x>0.78599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72712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0.22957</cdr:x>
      <cdr:y>0.01935</cdr:y>
    </cdr:from>
    <cdr:to>
      <cdr:x>0.34008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9875" y="146065"/>
          <a:ext cx="135255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0.49261</cdr:x>
      <cdr:y>0.01935</cdr:y>
    </cdr:from>
    <cdr:to>
      <cdr:x>0.60311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29326" y="146065"/>
          <a:ext cx="135255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0.74943</cdr:x>
      <cdr:y>0.01704</cdr:y>
    </cdr:from>
    <cdr:to>
      <cdr:x>0.78599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72712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0.22957</cdr:x>
      <cdr:y>0.01935</cdr:y>
    </cdr:from>
    <cdr:to>
      <cdr:x>0.34008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9875" y="146065"/>
          <a:ext cx="135255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0.49261</cdr:x>
      <cdr:y>0.01935</cdr:y>
    </cdr:from>
    <cdr:to>
      <cdr:x>0.60311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29326" y="146065"/>
          <a:ext cx="135255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0.74943</cdr:x>
      <cdr:y>0.01704</cdr:y>
    </cdr:from>
    <cdr:to>
      <cdr:x>0.78599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72712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552450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80962</xdr:rowOff>
    </xdr:from>
    <xdr:to>
      <xdr:col>17</xdr:col>
      <xdr:colOff>485774</xdr:colOff>
      <xdr:row>65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609599</xdr:colOff>
      <xdr:row>35</xdr:row>
      <xdr:rowOff>4761</xdr:rowOff>
    </xdr:from>
    <xdr:to>
      <xdr:col>28</xdr:col>
      <xdr:colOff>581024</xdr:colOff>
      <xdr:row>56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0.23502</cdr:x>
      <cdr:y>0.01935</cdr:y>
    </cdr:from>
    <cdr:to>
      <cdr:x>0.34163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76551" y="146065"/>
          <a:ext cx="130492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0.49027</cdr:x>
      <cdr:y>0.01935</cdr:y>
    </cdr:from>
    <cdr:to>
      <cdr:x>0.6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00752" y="146065"/>
          <a:ext cx="134302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</cdr:x>
      <cdr:y>0.01704</cdr:y>
    </cdr:from>
    <cdr:to>
      <cdr:x>0.77976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96543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1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0.49027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00721" y="146065"/>
          <a:ext cx="130495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</cdr:x>
      <cdr:y>0.01704</cdr:y>
    </cdr:from>
    <cdr:to>
      <cdr:x>0.77976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96543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1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7" y="146065"/>
          <a:ext cx="133353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</cdr:x>
      <cdr:y>0.01704</cdr:y>
    </cdr:from>
    <cdr:to>
      <cdr:x>0.77976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96543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0.22412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43202" y="146065"/>
          <a:ext cx="138118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0.48638</cdr:x>
      <cdr:y>0.01935</cdr:y>
    </cdr:from>
    <cdr:to>
      <cdr:x>0.59533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53127" y="146065"/>
          <a:ext cx="133349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</cdr:x>
      <cdr:y>0.01704</cdr:y>
    </cdr:from>
    <cdr:to>
      <cdr:x>0.77976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96543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190499</xdr:colOff>
      <xdr:row>1</xdr:row>
      <xdr:rowOff>80961</xdr:rowOff>
    </xdr:from>
    <xdr:to>
      <xdr:col>25</xdr:col>
      <xdr:colOff>238125</xdr:colOff>
      <xdr:row>41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0.22724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81301" y="146065"/>
          <a:ext cx="134308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0.48482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34015" y="146065"/>
          <a:ext cx="137166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0.74553</cdr:x>
      <cdr:y>0.01325</cdr:y>
    </cdr:from>
    <cdr:to>
      <cdr:x>0.77977</cdr:x>
      <cdr:y>0.87635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065" y="100014"/>
          <a:ext cx="418986" cy="6515135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1" y="146065"/>
          <a:ext cx="132403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0.48872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81701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0.74709</cdr:x>
      <cdr:y>0.01956</cdr:y>
    </cdr:from>
    <cdr:to>
      <cdr:x>0.77977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44115" y="147678"/>
          <a:ext cx="39993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0.23112</cdr:x>
      <cdr:y>0.01809</cdr:y>
    </cdr:from>
    <cdr:to>
      <cdr:x>0.33696</cdr:x>
      <cdr:y>0.87361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28879" y="136540"/>
          <a:ext cx="1295442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0.4856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43562" y="146065"/>
          <a:ext cx="136211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0.0183</cdr:y>
    </cdr:from>
    <cdr:to>
      <cdr:x>0.77977</cdr:x>
      <cdr:y>0.87382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00" y="138125"/>
          <a:ext cx="418962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0.33619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0" y="146065"/>
          <a:ext cx="131445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6" y="146065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0.01704</cdr:y>
    </cdr:from>
    <cdr:to>
      <cdr:x>0.77977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00" y="128600"/>
          <a:ext cx="418962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0.33619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0" y="146065"/>
          <a:ext cx="131445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6" y="146065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0.01704</cdr:y>
    </cdr:from>
    <cdr:to>
      <cdr:x>0.77977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00" y="128600"/>
          <a:ext cx="418962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0.22335</cdr:x>
      <cdr:y>0.01935</cdr:y>
    </cdr:from>
    <cdr:to>
      <cdr:x>0.33307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33676" y="146065"/>
          <a:ext cx="134302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0.59455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2" y="146065"/>
          <a:ext cx="131445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0.01704</cdr:y>
    </cdr:from>
    <cdr:to>
      <cdr:x>0.77977</cdr:x>
      <cdr:y>0.87508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31" y="128627"/>
          <a:ext cx="418962" cy="6476961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0.22361</cdr:x>
      <cdr:y>0.01556</cdr:y>
    </cdr:from>
    <cdr:to>
      <cdr:x>0.33308</cdr:x>
      <cdr:y>0.87108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36846" y="117490"/>
          <a:ext cx="1339872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0.48586</cdr:x>
      <cdr:y>0.01809</cdr:y>
    </cdr:from>
    <cdr:to>
      <cdr:x>0.59533</cdr:x>
      <cdr:y>0.87361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46755" y="136540"/>
          <a:ext cx="1339872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0.7463</cdr:x>
      <cdr:y>0.01935</cdr:y>
    </cdr:from>
    <cdr:to>
      <cdr:x>0.77977</cdr:x>
      <cdr:y>0.87487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34476" y="146065"/>
          <a:ext cx="4095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0.22646</cdr:x>
      <cdr:y>0.01935</cdr:y>
    </cdr:from>
    <cdr:to>
      <cdr:x>0.33307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71776" y="146065"/>
          <a:ext cx="1304876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0.593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29539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0.74087</cdr:x>
      <cdr:y>0.01452</cdr:y>
    </cdr:from>
    <cdr:to>
      <cdr:x>0.7751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67981" y="109578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0.22335</cdr:x>
      <cdr:y>0.01935</cdr:y>
    </cdr:from>
    <cdr:to>
      <cdr:x>0.33307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33675" y="146065"/>
          <a:ext cx="134302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0.59533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32397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0.01957</cdr:y>
    </cdr:from>
    <cdr:to>
      <cdr:x>0.77977</cdr:x>
      <cdr:y>0.87761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22" y="14770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0.22802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90826" y="146065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34302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0.01957</cdr:y>
    </cdr:from>
    <cdr:to>
      <cdr:x>0.77977</cdr:x>
      <cdr:y>0.87761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22" y="14770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0.22412</cdr:x>
      <cdr:y>0.01935</cdr:y>
    </cdr:from>
    <cdr:to>
      <cdr:x>0.33385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43202" y="146065"/>
          <a:ext cx="134302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0.59611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33349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0.01957</cdr:y>
    </cdr:from>
    <cdr:to>
      <cdr:x>0.77977</cdr:x>
      <cdr:y>0.87761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22" y="14770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0.22412</cdr:x>
      <cdr:y>0.01935</cdr:y>
    </cdr:from>
    <cdr:to>
      <cdr:x>0.33385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43202" y="146065"/>
          <a:ext cx="1343024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0.59611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33349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0.01957</cdr:y>
    </cdr:from>
    <cdr:to>
      <cdr:x>0.77977</cdr:x>
      <cdr:y>0.87761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22" y="14770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0.33696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0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0.59611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33349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0.74554</cdr:x>
      <cdr:y>0.01957</cdr:y>
    </cdr:from>
    <cdr:to>
      <cdr:x>0.77977</cdr:x>
      <cdr:y>0.87761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25122" y="14770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0.33696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51" y="146065"/>
          <a:ext cx="1362013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0.60078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56" y="146065"/>
          <a:ext cx="139064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0.75254</cdr:x>
      <cdr:y>0.01705</cdr:y>
    </cdr:from>
    <cdr:to>
      <cdr:x>0.78677</cdr:x>
      <cdr:y>0.87509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210856" y="12867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0.33696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51" y="146065"/>
          <a:ext cx="1362013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0.48949</cdr:x>
      <cdr:y>0.01935</cdr:y>
    </cdr:from>
    <cdr:to>
      <cdr:x>0.60078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91226" y="146065"/>
          <a:ext cx="1362097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0.75254</cdr:x>
      <cdr:y>0.01705</cdr:y>
    </cdr:from>
    <cdr:to>
      <cdr:x>0.78677</cdr:x>
      <cdr:y>0.87509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210856" y="128675"/>
          <a:ext cx="418962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0.22879</cdr:x>
      <cdr:y>0.01935</cdr:y>
    </cdr:from>
    <cdr:to>
      <cdr:x>0.33696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00351" y="146065"/>
          <a:ext cx="1323913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0.59689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7" y="146065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0.74631</cdr:x>
      <cdr:y>0.01579</cdr:y>
    </cdr:from>
    <cdr:to>
      <cdr:x>0.78054</cdr:x>
      <cdr:y>0.87383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134608" y="119178"/>
          <a:ext cx="418963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0.22568</cdr:x>
      <cdr:y>0.01935</cdr:y>
    </cdr:from>
    <cdr:to>
      <cdr:x>0.33696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62251" y="146065"/>
          <a:ext cx="1362013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0.4856</cdr:x>
      <cdr:y>0.02061</cdr:y>
    </cdr:from>
    <cdr:to>
      <cdr:x>0.59689</cdr:x>
      <cdr:y>0.87613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43550" y="155590"/>
          <a:ext cx="1362148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0.73853</cdr:x>
      <cdr:y>0.01957</cdr:y>
    </cdr:from>
    <cdr:to>
      <cdr:x>0.77276</cdr:x>
      <cdr:y>0.87761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39358" y="147753"/>
          <a:ext cx="418963" cy="6476969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0.22516</cdr:x>
      <cdr:y>0.0143</cdr:y>
    </cdr:from>
    <cdr:to>
      <cdr:x>0.338</cdr:x>
      <cdr:y>0.86982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55918" y="107917"/>
          <a:ext cx="1381119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0.48975</cdr:x>
      <cdr:y>0.0183</cdr:y>
    </cdr:from>
    <cdr:to>
      <cdr:x>0.60259</cdr:x>
      <cdr:y>0.87382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94366" y="138115"/>
          <a:ext cx="1381119" cy="645795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0.75253</cdr:x>
      <cdr:y>0.01451</cdr:y>
    </cdr:from>
    <cdr:to>
      <cdr:x>0.78833</cdr:x>
      <cdr:y>0.87613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210676" y="109530"/>
          <a:ext cx="438150" cy="6503993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0.23035</cdr:x>
      <cdr:y>0.01935</cdr:y>
    </cdr:from>
    <cdr:to>
      <cdr:x>0.33852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19400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0.49261</cdr:x>
      <cdr:y>0.01935</cdr:y>
    </cdr:from>
    <cdr:to>
      <cdr:x>0.60156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029325" y="146065"/>
          <a:ext cx="133350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0.75176</cdr:x>
      <cdr:y>0.01578</cdr:y>
    </cdr:from>
    <cdr:to>
      <cdr:x>0.78832</cdr:x>
      <cdr:y>0.8713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201278" y="119103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14286</xdr:rowOff>
    </xdr:from>
    <xdr:to>
      <xdr:col>25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0.23035</cdr:x>
      <cdr:y>0.01935</cdr:y>
    </cdr:from>
    <cdr:to>
      <cdr:x>0.33852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19400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0.48716</cdr:x>
      <cdr:y>0.01935</cdr:y>
    </cdr:from>
    <cdr:to>
      <cdr:x>0.59611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62687" y="146065"/>
          <a:ext cx="1333507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</cdr:x>
      <cdr:y>0.01452</cdr:y>
    </cdr:from>
    <cdr:to>
      <cdr:x>0.77976</cdr:x>
      <cdr:y>0.87004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96486" y="109591"/>
          <a:ext cx="447481" cy="6457947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396240</xdr:colOff>
      <xdr:row>3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54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10</xdr:col>
      <xdr:colOff>609600</xdr:colOff>
      <xdr:row>4</xdr:row>
      <xdr:rowOff>243840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"/>
          <a:ext cx="79248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8</xdr:col>
      <xdr:colOff>30480</xdr:colOff>
      <xdr:row>10</xdr:row>
      <xdr:rowOff>3573780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"/>
          <a:ext cx="61264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128</xdr:row>
          <xdr:rowOff>0</xdr:rowOff>
        </xdr:from>
        <xdr:to>
          <xdr:col>1</xdr:col>
          <xdr:colOff>571500</xdr:colOff>
          <xdr:row>129</xdr:row>
          <xdr:rowOff>38100</xdr:rowOff>
        </xdr:to>
        <xdr:sp macro="" textlink="">
          <xdr:nvSpPr>
            <xdr:cNvPr id="74753" name="Control 1" hidden="1">
              <a:extLst>
                <a:ext uri="{63B3BB69-23CF-44E3-9099-C40C66FF867C}">
                  <a14:compatExt spid="_x0000_s74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2</xdr:col>
          <xdr:colOff>57150</xdr:colOff>
          <xdr:row>129</xdr:row>
          <xdr:rowOff>38100</xdr:rowOff>
        </xdr:to>
        <xdr:sp macro="" textlink="">
          <xdr:nvSpPr>
            <xdr:cNvPr id="74754" name="Control 2" hidden="1">
              <a:extLst>
                <a:ext uri="{63B3BB69-23CF-44E3-9099-C40C66FF867C}">
                  <a14:compatExt spid="_x0000_s74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2</xdr:col>
          <xdr:colOff>57150</xdr:colOff>
          <xdr:row>129</xdr:row>
          <xdr:rowOff>38100</xdr:rowOff>
        </xdr:to>
        <xdr:sp macro="" textlink="">
          <xdr:nvSpPr>
            <xdr:cNvPr id="74755" name="Control 3" hidden="1">
              <a:extLst>
                <a:ext uri="{63B3BB69-23CF-44E3-9099-C40C66FF867C}">
                  <a14:compatExt spid="_x0000_s74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2</xdr:col>
          <xdr:colOff>57150</xdr:colOff>
          <xdr:row>129</xdr:row>
          <xdr:rowOff>38100</xdr:rowOff>
        </xdr:to>
        <xdr:sp macro="" textlink="">
          <xdr:nvSpPr>
            <xdr:cNvPr id="74756" name="Control 4" hidden="1">
              <a:extLst>
                <a:ext uri="{63B3BB69-23CF-44E3-9099-C40C66FF867C}">
                  <a14:compatExt spid="_x0000_s74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129</xdr:row>
          <xdr:rowOff>0</xdr:rowOff>
        </xdr:from>
        <xdr:to>
          <xdr:col>1</xdr:col>
          <xdr:colOff>571500</xdr:colOff>
          <xdr:row>130</xdr:row>
          <xdr:rowOff>28575</xdr:rowOff>
        </xdr:to>
        <xdr:sp macro="" textlink="">
          <xdr:nvSpPr>
            <xdr:cNvPr id="74761" name="Control 9" hidden="1">
              <a:extLst>
                <a:ext uri="{63B3BB69-23CF-44E3-9099-C40C66FF867C}">
                  <a14:compatExt spid="_x0000_s74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129</xdr:row>
          <xdr:rowOff>0</xdr:rowOff>
        </xdr:from>
        <xdr:to>
          <xdr:col>2</xdr:col>
          <xdr:colOff>57150</xdr:colOff>
          <xdr:row>130</xdr:row>
          <xdr:rowOff>28575</xdr:rowOff>
        </xdr:to>
        <xdr:sp macro="" textlink="">
          <xdr:nvSpPr>
            <xdr:cNvPr id="74762" name="Control 10" hidden="1">
              <a:extLst>
                <a:ext uri="{63B3BB69-23CF-44E3-9099-C40C66FF867C}">
                  <a14:compatExt spid="_x0000_s74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131</xdr:row>
      <xdr:rowOff>0</xdr:rowOff>
    </xdr:from>
    <xdr:to>
      <xdr:col>0</xdr:col>
      <xdr:colOff>144780</xdr:colOff>
      <xdr:row>131</xdr:row>
      <xdr:rowOff>144780</xdr:rowOff>
    </xdr:to>
    <xdr:pic>
      <xdr:nvPicPr>
        <xdr:cNvPr id="11" name="Picture 10" descr="http://metering1/IONEEM/images/WindowButtons/download.gif">
          <a:hlinkClick xmlns:r="http://schemas.openxmlformats.org/officeDocument/2006/relationships" r:id="rId4" tooltip="Download the analysis dat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765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0</xdr:rowOff>
        </xdr:from>
        <xdr:to>
          <xdr:col>1</xdr:col>
          <xdr:colOff>476250</xdr:colOff>
          <xdr:row>133</xdr:row>
          <xdr:rowOff>38100</xdr:rowOff>
        </xdr:to>
        <xdr:sp macro="" textlink="">
          <xdr:nvSpPr>
            <xdr:cNvPr id="74764" name="Control 12" hidden="1">
              <a:extLst>
                <a:ext uri="{63B3BB69-23CF-44E3-9099-C40C66FF867C}">
                  <a14:compatExt spid="_x0000_s74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133</xdr:row>
          <xdr:rowOff>0</xdr:rowOff>
        </xdr:from>
        <xdr:to>
          <xdr:col>1</xdr:col>
          <xdr:colOff>571500</xdr:colOff>
          <xdr:row>134</xdr:row>
          <xdr:rowOff>38100</xdr:rowOff>
        </xdr:to>
        <xdr:sp macro="" textlink="">
          <xdr:nvSpPr>
            <xdr:cNvPr id="74765" name="Control 13" hidden="1">
              <a:extLst>
                <a:ext uri="{63B3BB69-23CF-44E3-9099-C40C66FF867C}">
                  <a14:compatExt spid="_x0000_s74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179</xdr:row>
          <xdr:rowOff>0</xdr:rowOff>
        </xdr:from>
        <xdr:to>
          <xdr:col>1</xdr:col>
          <xdr:colOff>571500</xdr:colOff>
          <xdr:row>180</xdr:row>
          <xdr:rowOff>66675</xdr:rowOff>
        </xdr:to>
        <xdr:sp macro="" textlink="">
          <xdr:nvSpPr>
            <xdr:cNvPr id="74766" name="Control 14" hidden="1">
              <a:extLst>
                <a:ext uri="{63B3BB69-23CF-44E3-9099-C40C66FF867C}">
                  <a14:compatExt spid="_x0000_s74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171449</xdr:colOff>
      <xdr:row>1</xdr:row>
      <xdr:rowOff>14286</xdr:rowOff>
    </xdr:from>
    <xdr:to>
      <xdr:col>30</xdr:col>
      <xdr:colOff>219075</xdr:colOff>
      <xdr:row>40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0.22802</cdr:x>
      <cdr:y>0.01935</cdr:y>
    </cdr:from>
    <cdr:to>
      <cdr:x>0.33697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790826" y="146065"/>
          <a:ext cx="1333500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0.48794</cdr:x>
      <cdr:y>0.01935</cdr:y>
    </cdr:from>
    <cdr:to>
      <cdr:x>0.59611</cdr:x>
      <cdr:y>0.87487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972175" y="146065"/>
          <a:ext cx="1323975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0.73931</cdr:x>
      <cdr:y>0.01704</cdr:y>
    </cdr:from>
    <cdr:to>
      <cdr:x>0.77587</cdr:x>
      <cdr:y>0.87256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048865" y="128628"/>
          <a:ext cx="447481" cy="6457946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</xdr:row>
      <xdr:rowOff>42861</xdr:rowOff>
    </xdr:from>
    <xdr:to>
      <xdr:col>22</xdr:col>
      <xdr:colOff>228600</xdr:colOff>
      <xdr:row>40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0.23346</cdr:x>
      <cdr:y>0.07256</cdr:y>
    </cdr:from>
    <cdr:to>
      <cdr:x>0.36109</cdr:x>
      <cdr:y>0.87487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857501" y="547689"/>
          <a:ext cx="1562100" cy="6056322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0.53852</cdr:x>
      <cdr:y>0.07129</cdr:y>
    </cdr:from>
    <cdr:to>
      <cdr:x>0.66459</cdr:x>
      <cdr:y>0.87508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591301" y="538164"/>
          <a:ext cx="1543050" cy="6067425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0.84126</cdr:x>
      <cdr:y>0.07129</cdr:y>
    </cdr:from>
    <cdr:to>
      <cdr:x>0.88016</cdr:x>
      <cdr:y>0.87382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0296653" y="538164"/>
          <a:ext cx="476123" cy="6057900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</xdr:row>
      <xdr:rowOff>42861</xdr:rowOff>
    </xdr:from>
    <xdr:to>
      <xdr:col>22</xdr:col>
      <xdr:colOff>228600</xdr:colOff>
      <xdr:row>40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ysicalPlant\Utilities\Energy%20Incentives\Energy%20Star\Lennox%20&amp;%20Add\Pa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 Info"/>
      <sheetName val="Validation"/>
    </sheetNames>
    <sheetDataSet>
      <sheetData sheetId="0"/>
      <sheetData sheetId="1">
        <row r="2">
          <cell r="A2" t="str">
            <v>Yes</v>
          </cell>
        </row>
        <row r="3">
          <cell r="A3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1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1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13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14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5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2.xm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13" Type="http://schemas.openxmlformats.org/officeDocument/2006/relationships/control" Target="../activeX/activeX3.xml"/><Relationship Id="rId18" Type="http://schemas.openxmlformats.org/officeDocument/2006/relationships/image" Target="../media/image5.emf"/><Relationship Id="rId3" Type="http://schemas.openxmlformats.org/officeDocument/2006/relationships/hyperlink" Target="javascript:__doPostBack('eemReportContainer$OutputDataGrid$_ctl1$_ctl2','')" TargetMode="External"/><Relationship Id="rId21" Type="http://schemas.openxmlformats.org/officeDocument/2006/relationships/control" Target="../activeX/activeX7.xml"/><Relationship Id="rId7" Type="http://schemas.openxmlformats.org/officeDocument/2006/relationships/drawing" Target="../drawings/drawing94.xml"/><Relationship Id="rId12" Type="http://schemas.openxmlformats.org/officeDocument/2006/relationships/image" Target="../media/image2.emf"/><Relationship Id="rId17" Type="http://schemas.openxmlformats.org/officeDocument/2006/relationships/control" Target="../activeX/activeX5.xml"/><Relationship Id="rId2" Type="http://schemas.openxmlformats.org/officeDocument/2006/relationships/hyperlink" Target="javascript:__doPostBack('eemReportContainer$OutputDataGrid$_ctl1$_ctl1','')" TargetMode="External"/><Relationship Id="rId16" Type="http://schemas.openxmlformats.org/officeDocument/2006/relationships/image" Target="../media/image4.emf"/><Relationship Id="rId20" Type="http://schemas.openxmlformats.org/officeDocument/2006/relationships/image" Target="../media/image6.emf"/><Relationship Id="rId1" Type="http://schemas.openxmlformats.org/officeDocument/2006/relationships/hyperlink" Target="javascript:__doPostBack('eemReportContainer$OutputDataGrid$_ctl1$_ctl0','')" TargetMode="External"/><Relationship Id="rId6" Type="http://schemas.openxmlformats.org/officeDocument/2006/relationships/printerSettings" Target="../printerSettings/printerSettings22.bin"/><Relationship Id="rId11" Type="http://schemas.openxmlformats.org/officeDocument/2006/relationships/control" Target="../activeX/activeX2.xml"/><Relationship Id="rId24" Type="http://schemas.openxmlformats.org/officeDocument/2006/relationships/control" Target="../activeX/activeX9.xml"/><Relationship Id="rId5" Type="http://schemas.openxmlformats.org/officeDocument/2006/relationships/hyperlink" Target="javascript:__doPostBack('eemReportContainer$OutputDataGrid$_ctl1$_ctl4','')" TargetMode="External"/><Relationship Id="rId15" Type="http://schemas.openxmlformats.org/officeDocument/2006/relationships/control" Target="../activeX/activeX4.xml"/><Relationship Id="rId23" Type="http://schemas.openxmlformats.org/officeDocument/2006/relationships/control" Target="../activeX/activeX8.xml"/><Relationship Id="rId10" Type="http://schemas.openxmlformats.org/officeDocument/2006/relationships/image" Target="../media/image1.emf"/><Relationship Id="rId19" Type="http://schemas.openxmlformats.org/officeDocument/2006/relationships/control" Target="../activeX/activeX6.xml"/><Relationship Id="rId4" Type="http://schemas.openxmlformats.org/officeDocument/2006/relationships/hyperlink" Target="javascript:__doPostBack('eemReportContainer$OutputDataGrid$_ctl1$_ctl3','')" TargetMode="External"/><Relationship Id="rId9" Type="http://schemas.openxmlformats.org/officeDocument/2006/relationships/control" Target="../activeX/activeX1.xml"/><Relationship Id="rId14" Type="http://schemas.openxmlformats.org/officeDocument/2006/relationships/image" Target="../media/image3.emf"/><Relationship Id="rId22" Type="http://schemas.openxmlformats.org/officeDocument/2006/relationships/image" Target="../media/image7.emf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58"/>
  <sheetViews>
    <sheetView tabSelected="1" zoomScaleNormal="100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A30" sqref="A30:A48"/>
    </sheetView>
  </sheetViews>
  <sheetFormatPr defaultRowHeight="15"/>
  <cols>
    <col min="1" max="1" width="13.42578125" customWidth="1"/>
    <col min="2" max="2" width="18" customWidth="1"/>
    <col min="3" max="3" width="14.85546875" style="1" customWidth="1"/>
    <col min="4" max="4" width="16.140625" style="1" customWidth="1"/>
    <col min="5" max="5" width="16.7109375" style="1" customWidth="1"/>
    <col min="6" max="6" width="14.85546875" style="1" customWidth="1"/>
    <col min="7" max="7" width="18.28515625" customWidth="1"/>
    <col min="8" max="8" width="15.28515625" customWidth="1"/>
    <col min="9" max="9" width="15.28515625" style="20" customWidth="1"/>
    <col min="10" max="10" width="15.28515625" style="31" customWidth="1"/>
    <col min="11" max="11" width="1.85546875" style="15" customWidth="1"/>
    <col min="12" max="12" width="12" customWidth="1"/>
    <col min="13" max="13" width="10" customWidth="1"/>
    <col min="14" max="14" width="11.140625" customWidth="1"/>
    <col min="15" max="15" width="21.85546875" customWidth="1"/>
    <col min="16" max="16" width="20.7109375" customWidth="1"/>
  </cols>
  <sheetData>
    <row r="1" spans="1:16" ht="19.5" thickBot="1">
      <c r="D1" s="263" t="s">
        <v>36</v>
      </c>
      <c r="E1" s="263"/>
      <c r="F1" s="263"/>
      <c r="G1" s="263"/>
      <c r="H1" s="263"/>
      <c r="I1" s="263"/>
      <c r="J1" s="264"/>
    </row>
    <row r="2" spans="1:16" s="36" customFormat="1" ht="45.75" thickTop="1">
      <c r="A2" s="36" t="s">
        <v>17</v>
      </c>
      <c r="B2" s="36" t="s">
        <v>0</v>
      </c>
      <c r="C2" s="37" t="s">
        <v>18</v>
      </c>
      <c r="D2" s="38" t="s">
        <v>10</v>
      </c>
      <c r="E2" s="55" t="s">
        <v>11</v>
      </c>
      <c r="F2" s="54" t="s">
        <v>16</v>
      </c>
      <c r="G2" s="54" t="s">
        <v>33</v>
      </c>
      <c r="H2" s="39" t="s">
        <v>20</v>
      </c>
      <c r="I2" s="54" t="s">
        <v>97</v>
      </c>
      <c r="J2" s="53" t="s">
        <v>59</v>
      </c>
      <c r="K2" s="15"/>
      <c r="L2" s="40" t="s">
        <v>26</v>
      </c>
      <c r="M2" s="36" t="s">
        <v>27</v>
      </c>
      <c r="N2" s="36" t="s">
        <v>23</v>
      </c>
      <c r="O2" s="36" t="s">
        <v>24</v>
      </c>
      <c r="P2" s="36" t="s">
        <v>25</v>
      </c>
    </row>
    <row r="3" spans="1:16" s="47" customFormat="1">
      <c r="A3" s="47" t="s">
        <v>60</v>
      </c>
      <c r="I3" s="48"/>
      <c r="J3" s="48"/>
      <c r="K3" s="46"/>
    </row>
    <row r="4" spans="1:16">
      <c r="A4" s="269" t="s">
        <v>12</v>
      </c>
      <c r="B4" t="s">
        <v>1</v>
      </c>
      <c r="C4" s="1">
        <v>52680.3</v>
      </c>
      <c r="D4" s="10">
        <f>Renfrew!B36</f>
        <v>225836</v>
      </c>
      <c r="E4" s="10">
        <f>Renfrew!C36</f>
        <v>2370</v>
      </c>
      <c r="F4" s="10">
        <f>Renfrew!D36</f>
        <v>3517</v>
      </c>
      <c r="G4" s="10">
        <f>Renfrew!E36</f>
        <v>0</v>
      </c>
      <c r="H4" s="10">
        <v>0</v>
      </c>
      <c r="I4" s="10">
        <v>0</v>
      </c>
      <c r="J4" s="33">
        <v>0</v>
      </c>
      <c r="L4">
        <f>D4/$C4</f>
        <v>4.2869156022270181</v>
      </c>
      <c r="M4">
        <f t="shared" ref="M4:O4" si="0">E4/$C4</f>
        <v>4.4988354280442594E-2</v>
      </c>
      <c r="N4" s="13">
        <f t="shared" si="0"/>
        <v>6.6761199157939488E-2</v>
      </c>
      <c r="O4">
        <f t="shared" si="0"/>
        <v>0</v>
      </c>
      <c r="P4">
        <f>H4/$C4</f>
        <v>0</v>
      </c>
    </row>
    <row r="5" spans="1:16">
      <c r="A5" s="269"/>
      <c r="B5" t="s">
        <v>2</v>
      </c>
      <c r="C5" s="1">
        <v>51469</v>
      </c>
      <c r="D5" s="10">
        <f>Lanark!B36</f>
        <v>187953</v>
      </c>
      <c r="E5" s="10">
        <f>Lanark!C36</f>
        <v>1506</v>
      </c>
      <c r="F5" s="10">
        <f>Lanark!D36</f>
        <v>3139</v>
      </c>
      <c r="G5" s="10">
        <f>Lanark!E36</f>
        <v>0</v>
      </c>
      <c r="H5" s="10">
        <v>0</v>
      </c>
      <c r="I5" s="33">
        <v>0</v>
      </c>
      <c r="J5" s="33">
        <v>0</v>
      </c>
      <c r="L5">
        <f t="shared" ref="L5:L12" si="1">D5/$C5</f>
        <v>3.6517709689327558</v>
      </c>
      <c r="M5">
        <f t="shared" ref="M5:M12" si="2">E5/$C5</f>
        <v>2.926033146165653E-2</v>
      </c>
      <c r="N5" s="13">
        <f t="shared" ref="N5:N12" si="3">F5/$C5</f>
        <v>6.0988167634887021E-2</v>
      </c>
      <c r="O5">
        <f t="shared" ref="O5:O12" si="4">G5/$C5</f>
        <v>0</v>
      </c>
      <c r="P5">
        <f t="shared" ref="P5:P12" si="5">H5/$C5</f>
        <v>0</v>
      </c>
    </row>
    <row r="6" spans="1:16">
      <c r="A6" s="269"/>
      <c r="B6" t="s">
        <v>3</v>
      </c>
      <c r="C6" s="1">
        <f>47362.75+48589.88</f>
        <v>95952.63</v>
      </c>
      <c r="D6" s="10">
        <f>' Russell-Grenville'!$B$36</f>
        <v>555781</v>
      </c>
      <c r="E6" s="10">
        <f>' Russell-Grenville'!C36</f>
        <v>3474</v>
      </c>
      <c r="F6" s="10">
        <f>' Russell-Grenville'!D36</f>
        <v>16253</v>
      </c>
      <c r="G6" s="10">
        <f>' Russell-Grenville'!E36</f>
        <v>0</v>
      </c>
      <c r="H6" s="10">
        <f>' Russell-Grenville'!F36</f>
        <v>33859</v>
      </c>
      <c r="I6" s="33">
        <v>0</v>
      </c>
      <c r="J6" s="33">
        <v>0</v>
      </c>
      <c r="L6">
        <f t="shared" si="1"/>
        <v>5.7922435268319372</v>
      </c>
      <c r="M6">
        <f>E6/$C6</f>
        <v>3.6205365084834046E-2</v>
      </c>
      <c r="N6" s="13">
        <f t="shared" si="3"/>
        <v>0.16938566457219567</v>
      </c>
      <c r="O6">
        <f t="shared" si="4"/>
        <v>0</v>
      </c>
      <c r="P6">
        <f>H6/$C6</f>
        <v>0.35287203696240527</v>
      </c>
    </row>
    <row r="7" spans="1:16">
      <c r="A7" s="269"/>
      <c r="B7" t="s">
        <v>4</v>
      </c>
      <c r="C7" s="1">
        <v>154714.74</v>
      </c>
      <c r="D7" s="10">
        <f>' Glengarry'!B36</f>
        <v>1659374</v>
      </c>
      <c r="E7" s="10">
        <f>' Glengarry'!C36</f>
        <v>6298</v>
      </c>
      <c r="F7" s="10">
        <f>' Glengarry'!D36</f>
        <v>33466</v>
      </c>
      <c r="G7" s="10">
        <f>' Glengarry'!E36</f>
        <v>0</v>
      </c>
      <c r="H7" s="10">
        <v>0</v>
      </c>
      <c r="I7" s="33">
        <v>0</v>
      </c>
      <c r="J7" s="33">
        <v>0</v>
      </c>
      <c r="L7">
        <f>D7/$C7</f>
        <v>10.725377556139771</v>
      </c>
      <c r="M7">
        <f>E7/$C7</f>
        <v>4.0707175024176756E-2</v>
      </c>
      <c r="N7" s="13">
        <f t="shared" si="3"/>
        <v>0.2163077674434899</v>
      </c>
      <c r="O7">
        <f t="shared" si="4"/>
        <v>0</v>
      </c>
      <c r="P7">
        <f t="shared" si="5"/>
        <v>0</v>
      </c>
    </row>
    <row r="8" spans="1:16">
      <c r="A8" s="269"/>
      <c r="B8" t="s">
        <v>5</v>
      </c>
      <c r="C8" s="1">
        <v>118191.6</v>
      </c>
      <c r="D8" s="10">
        <f>' Stormont Dundas'!B36</f>
        <v>784406</v>
      </c>
      <c r="E8" s="10">
        <f>' Stormont Dundas'!C36</f>
        <v>4300</v>
      </c>
      <c r="F8" s="10">
        <f>' Stormont Dundas'!D36</f>
        <v>13668</v>
      </c>
      <c r="G8" s="10">
        <f>' Stormont Dundas'!E36</f>
        <v>0</v>
      </c>
      <c r="H8" s="10">
        <f>' Stormont Dundas'!F36</f>
        <v>235</v>
      </c>
      <c r="I8" s="33">
        <v>0</v>
      </c>
      <c r="J8" s="33">
        <v>0</v>
      </c>
      <c r="L8">
        <f t="shared" si="1"/>
        <v>6.6367322212407647</v>
      </c>
      <c r="M8">
        <f t="shared" si="2"/>
        <v>3.6381604107229279E-2</v>
      </c>
      <c r="N8" s="13">
        <f t="shared" si="3"/>
        <v>0.11564273603200227</v>
      </c>
      <c r="O8">
        <f t="shared" si="4"/>
        <v>0</v>
      </c>
      <c r="P8">
        <f t="shared" si="5"/>
        <v>1.9882969686509022E-3</v>
      </c>
    </row>
    <row r="9" spans="1:16">
      <c r="A9" s="269"/>
      <c r="B9" t="s">
        <v>6</v>
      </c>
      <c r="C9" s="1">
        <v>169138.85</v>
      </c>
      <c r="D9" s="10">
        <f>Leeds!B36</f>
        <v>1217030</v>
      </c>
      <c r="E9" s="10">
        <f>Leeds!C36</f>
        <v>0</v>
      </c>
      <c r="F9" s="10">
        <f>Leeds!D36</f>
        <v>27875</v>
      </c>
      <c r="G9" s="10">
        <f>Leeds!E36</f>
        <v>133885</v>
      </c>
      <c r="H9" s="10">
        <v>0</v>
      </c>
      <c r="I9" s="33">
        <v>0</v>
      </c>
      <c r="J9" s="33">
        <v>0</v>
      </c>
      <c r="L9">
        <f t="shared" si="1"/>
        <v>7.1954491827276819</v>
      </c>
      <c r="M9">
        <f t="shared" si="2"/>
        <v>0</v>
      </c>
      <c r="N9" s="13">
        <f t="shared" si="3"/>
        <v>0.16480542465554188</v>
      </c>
      <c r="O9">
        <f t="shared" si="4"/>
        <v>0.79156858403613362</v>
      </c>
      <c r="P9">
        <f t="shared" si="5"/>
        <v>0</v>
      </c>
    </row>
    <row r="10" spans="1:16">
      <c r="A10" s="269"/>
      <c r="B10" t="s">
        <v>7</v>
      </c>
      <c r="C10" s="1">
        <v>135005.37</v>
      </c>
      <c r="D10" s="10">
        <f>' Prescott'!B36</f>
        <v>1095832</v>
      </c>
      <c r="E10" s="10">
        <f>' Prescott'!C36</f>
        <v>4113</v>
      </c>
      <c r="F10" s="10">
        <f>' Prescott'!D36</f>
        <v>14598</v>
      </c>
      <c r="G10" s="10">
        <f>' Prescott'!E36</f>
        <v>3346</v>
      </c>
      <c r="H10" s="10">
        <v>0</v>
      </c>
      <c r="I10" s="33">
        <v>0</v>
      </c>
      <c r="J10" s="33">
        <v>0</v>
      </c>
      <c r="L10">
        <f t="shared" si="1"/>
        <v>8.1169511997930162</v>
      </c>
      <c r="M10">
        <f t="shared" si="2"/>
        <v>3.0465454818574995E-2</v>
      </c>
      <c r="N10" s="13">
        <f t="shared" si="3"/>
        <v>0.10812903220071914</v>
      </c>
      <c r="O10">
        <f t="shared" si="4"/>
        <v>2.4784199324812045E-2</v>
      </c>
      <c r="P10">
        <f t="shared" si="5"/>
        <v>0</v>
      </c>
    </row>
    <row r="11" spans="1:16">
      <c r="A11" s="269"/>
      <c r="B11" t="s">
        <v>8</v>
      </c>
      <c r="C11" s="1">
        <v>87997.84</v>
      </c>
      <c r="D11" s="10">
        <f>Frontenac!B36</f>
        <v>653941</v>
      </c>
      <c r="E11" s="10">
        <f>Frontenac!C36</f>
        <v>2697</v>
      </c>
      <c r="F11" s="10">
        <f>Frontenac!D36</f>
        <v>7122</v>
      </c>
      <c r="G11" s="10">
        <f>Frontenac!E36</f>
        <v>1451</v>
      </c>
      <c r="H11" s="10">
        <v>0</v>
      </c>
      <c r="I11" s="33">
        <v>0</v>
      </c>
      <c r="J11" s="33">
        <v>0</v>
      </c>
      <c r="L11">
        <f t="shared" si="1"/>
        <v>7.4313301326487107</v>
      </c>
      <c r="M11">
        <f t="shared" si="2"/>
        <v>3.0648479553589045E-2</v>
      </c>
      <c r="N11" s="13">
        <f t="shared" si="3"/>
        <v>8.0933804738843595E-2</v>
      </c>
      <c r="O11">
        <f t="shared" si="4"/>
        <v>1.6489041094645052E-2</v>
      </c>
      <c r="P11">
        <f t="shared" si="5"/>
        <v>0</v>
      </c>
    </row>
    <row r="12" spans="1:16">
      <c r="A12" s="270"/>
      <c r="B12" t="s">
        <v>9</v>
      </c>
      <c r="C12" s="1">
        <v>174316.46</v>
      </c>
      <c r="D12" s="10">
        <f>'Lennox Addington'!$B$36</f>
        <v>999759</v>
      </c>
      <c r="E12" s="10">
        <f>'Lennox Addington'!$C$36</f>
        <v>14468</v>
      </c>
      <c r="F12" s="10">
        <f>'Lennox Addington'!$D$36</f>
        <v>15445</v>
      </c>
      <c r="G12" s="10">
        <f>'Lennox Addington'!$E$36</f>
        <v>4823</v>
      </c>
      <c r="H12" s="10">
        <v>0</v>
      </c>
      <c r="I12" s="33">
        <v>0</v>
      </c>
      <c r="J12" s="33">
        <v>0</v>
      </c>
      <c r="L12">
        <f t="shared" si="1"/>
        <v>5.7353103659860922</v>
      </c>
      <c r="M12">
        <f t="shared" si="2"/>
        <v>8.2998473007081491E-2</v>
      </c>
      <c r="N12" s="13">
        <f t="shared" si="3"/>
        <v>8.8603221979152172E-2</v>
      </c>
      <c r="O12">
        <f t="shared" si="4"/>
        <v>2.7668069899996824E-2</v>
      </c>
      <c r="P12">
        <f t="shared" si="5"/>
        <v>0</v>
      </c>
    </row>
    <row r="13" spans="1:16" s="11" customFormat="1" ht="15.75" thickBot="1">
      <c r="A13" s="11" t="s">
        <v>32</v>
      </c>
      <c r="C13" s="12">
        <f>SUM(C4:C12)</f>
        <v>1039466.7899999999</v>
      </c>
      <c r="D13" s="18">
        <f t="shared" ref="D13:J13" si="6">SUM(D4:D12)</f>
        <v>7379912</v>
      </c>
      <c r="E13" s="18">
        <f t="shared" si="6"/>
        <v>39226</v>
      </c>
      <c r="F13" s="18">
        <f t="shared" si="6"/>
        <v>135083</v>
      </c>
      <c r="G13" s="18">
        <f t="shared" si="6"/>
        <v>143505</v>
      </c>
      <c r="H13" s="18">
        <f t="shared" si="6"/>
        <v>34094</v>
      </c>
      <c r="I13" s="18">
        <f t="shared" si="6"/>
        <v>0</v>
      </c>
      <c r="J13" s="18">
        <f t="shared" si="6"/>
        <v>0</v>
      </c>
      <c r="K13" s="15"/>
      <c r="N13" s="14"/>
    </row>
    <row r="14" spans="1:16" ht="15.75" thickTop="1">
      <c r="A14" s="271" t="s">
        <v>43</v>
      </c>
      <c r="B14" t="s">
        <v>37</v>
      </c>
      <c r="C14" s="13">
        <v>28159.31</v>
      </c>
      <c r="D14" s="16">
        <f>Gymnasium!B36</f>
        <v>184482</v>
      </c>
      <c r="E14" s="16">
        <f>Gymnasium!C36</f>
        <v>0</v>
      </c>
      <c r="F14" s="16">
        <f>Gymnasium!D36</f>
        <v>2726</v>
      </c>
      <c r="G14" s="16">
        <f>Gymnasium!E36</f>
        <v>55344</v>
      </c>
      <c r="H14" s="16">
        <v>0</v>
      </c>
      <c r="I14" s="16">
        <v>0</v>
      </c>
      <c r="J14" s="16">
        <v>0</v>
      </c>
      <c r="L14">
        <f>D14/$C14</f>
        <v>6.551367913489357</v>
      </c>
      <c r="M14">
        <f t="shared" ref="M14:P14" si="7">E14/$C14</f>
        <v>0</v>
      </c>
      <c r="N14" s="13">
        <f t="shared" si="7"/>
        <v>9.6806349303303244E-2</v>
      </c>
      <c r="O14">
        <f t="shared" si="7"/>
        <v>1.965389066706535</v>
      </c>
      <c r="P14">
        <f t="shared" si="7"/>
        <v>0</v>
      </c>
    </row>
    <row r="15" spans="1:16">
      <c r="A15" s="272"/>
      <c r="B15" t="s">
        <v>38</v>
      </c>
      <c r="C15" s="13">
        <v>12599</v>
      </c>
      <c r="D15" s="16">
        <f>'Athletics Pool'!B36</f>
        <v>1455207</v>
      </c>
      <c r="E15" s="16">
        <f>'Athletics Pool'!C36</f>
        <v>9293</v>
      </c>
      <c r="F15" s="16">
        <f>'Athletics Pool'!D36</f>
        <v>29087</v>
      </c>
      <c r="G15" s="16">
        <f>'Athletics Pool'!E36</f>
        <v>11385</v>
      </c>
      <c r="H15" s="16">
        <v>0</v>
      </c>
      <c r="I15" s="16">
        <v>0</v>
      </c>
      <c r="J15" s="16">
        <v>0</v>
      </c>
      <c r="L15">
        <f t="shared" ref="L15:L19" si="8">D15/$C15</f>
        <v>115.50178585602032</v>
      </c>
      <c r="M15">
        <f t="shared" ref="M15:M19" si="9">E15/$C15</f>
        <v>0.73759822208111758</v>
      </c>
      <c r="N15" s="13">
        <f t="shared" ref="N15:N19" si="10">F15/$C15</f>
        <v>2.3086752916898168</v>
      </c>
      <c r="O15">
        <f t="shared" ref="O15:O19" si="11">G15/$C15</f>
        <v>0.90364314628145093</v>
      </c>
      <c r="P15">
        <f t="shared" ref="P15:P19" si="12">H15/$C15</f>
        <v>0</v>
      </c>
    </row>
    <row r="16" spans="1:16">
      <c r="A16" s="272"/>
      <c r="B16" t="s">
        <v>39</v>
      </c>
      <c r="C16" s="13">
        <v>47997.84</v>
      </c>
      <c r="D16" s="16">
        <f>'Field House'!B36</f>
        <v>220812</v>
      </c>
      <c r="E16" s="16">
        <f>'Field House'!C36</f>
        <v>0</v>
      </c>
      <c r="F16" s="16">
        <f>'Field House'!D36</f>
        <v>653</v>
      </c>
      <c r="G16" s="16">
        <f>'Field House'!E36</f>
        <v>38072</v>
      </c>
      <c r="H16" s="16">
        <v>0</v>
      </c>
      <c r="I16" s="16">
        <v>0</v>
      </c>
      <c r="J16" s="16">
        <v>0</v>
      </c>
      <c r="L16">
        <f t="shared" si="8"/>
        <v>4.6004570205659254</v>
      </c>
      <c r="M16">
        <f t="shared" si="9"/>
        <v>0</v>
      </c>
      <c r="N16" s="13">
        <f t="shared" si="10"/>
        <v>1.3604778881716345E-2</v>
      </c>
      <c r="O16">
        <f t="shared" si="11"/>
        <v>0.79320236077290152</v>
      </c>
      <c r="P16">
        <f t="shared" si="12"/>
        <v>0</v>
      </c>
    </row>
    <row r="17" spans="1:16">
      <c r="A17" s="272"/>
      <c r="B17" t="s">
        <v>40</v>
      </c>
      <c r="C17" s="13">
        <f>49754.57-C15</f>
        <v>37155.57</v>
      </c>
      <c r="D17" s="16">
        <f>'Alumni Hall'!B36</f>
        <v>1142740</v>
      </c>
      <c r="E17" s="16">
        <f>'Alumni Hall'!C36</f>
        <v>2567</v>
      </c>
      <c r="F17" s="16">
        <f>'Alumni Hall'!D36</f>
        <v>2185</v>
      </c>
      <c r="G17" s="16">
        <f>'Alumni Hall'!E36</f>
        <v>14996</v>
      </c>
      <c r="H17" s="16">
        <v>0</v>
      </c>
      <c r="I17" s="16">
        <v>0</v>
      </c>
      <c r="J17" s="16">
        <v>0</v>
      </c>
      <c r="L17">
        <f t="shared" si="8"/>
        <v>30.755550244552836</v>
      </c>
      <c r="M17">
        <f t="shared" si="9"/>
        <v>6.9087891801955945E-2</v>
      </c>
      <c r="N17" s="13">
        <f t="shared" si="10"/>
        <v>5.880679532032479E-2</v>
      </c>
      <c r="O17">
        <f t="shared" si="11"/>
        <v>0.40360032156686065</v>
      </c>
      <c r="P17">
        <f t="shared" si="12"/>
        <v>0</v>
      </c>
    </row>
    <row r="18" spans="1:16">
      <c r="A18" s="272"/>
      <c r="B18" t="s">
        <v>41</v>
      </c>
      <c r="C18" s="13">
        <v>99913.88</v>
      </c>
      <c r="D18" s="16">
        <f>' Ice House'!B36</f>
        <v>2923803</v>
      </c>
      <c r="E18" s="16">
        <f>' Ice House'!C36</f>
        <v>0</v>
      </c>
      <c r="F18" s="16">
        <f>' Ice House'!D36</f>
        <v>13977</v>
      </c>
      <c r="G18" s="16">
        <f>' Ice House'!E36</f>
        <v>165762</v>
      </c>
      <c r="H18" s="16">
        <v>0</v>
      </c>
      <c r="I18" s="16">
        <v>0</v>
      </c>
      <c r="J18" s="16">
        <v>0</v>
      </c>
      <c r="L18">
        <f t="shared" si="8"/>
        <v>29.26323149496346</v>
      </c>
      <c r="M18">
        <f t="shared" si="9"/>
        <v>0</v>
      </c>
      <c r="N18" s="13">
        <f t="shared" si="10"/>
        <v>0.13989047367592972</v>
      </c>
      <c r="O18">
        <f t="shared" si="11"/>
        <v>1.659048772803138</v>
      </c>
      <c r="P18">
        <f t="shared" si="12"/>
        <v>0</v>
      </c>
    </row>
    <row r="19" spans="1:16">
      <c r="A19" s="272"/>
      <c r="B19" t="s">
        <v>42</v>
      </c>
      <c r="C19" s="13">
        <v>36006.46</v>
      </c>
      <c r="D19" s="16">
        <f>' Tennis Bubble'!$B$36</f>
        <v>334004</v>
      </c>
      <c r="E19" s="16">
        <v>0</v>
      </c>
      <c r="F19" s="16">
        <v>0</v>
      </c>
      <c r="G19" s="16">
        <f>' Tennis Bubble'!$C$36</f>
        <v>151971</v>
      </c>
      <c r="H19" s="16">
        <v>0</v>
      </c>
      <c r="I19" s="16">
        <v>0</v>
      </c>
      <c r="J19" s="16">
        <v>0</v>
      </c>
      <c r="L19">
        <f t="shared" si="8"/>
        <v>9.2762243219688916</v>
      </c>
      <c r="M19">
        <f t="shared" si="9"/>
        <v>0</v>
      </c>
      <c r="N19" s="13">
        <f t="shared" si="10"/>
        <v>0</v>
      </c>
      <c r="O19">
        <f t="shared" si="11"/>
        <v>4.2206592928046804</v>
      </c>
      <c r="P19">
        <f t="shared" si="12"/>
        <v>0</v>
      </c>
    </row>
    <row r="20" spans="1:16" s="11" customFormat="1" ht="15.75" thickBot="1">
      <c r="A20" s="11" t="s">
        <v>44</v>
      </c>
      <c r="C20" s="14">
        <f>SUM(C14:C19)</f>
        <v>261832.06</v>
      </c>
      <c r="D20" s="19">
        <f t="shared" ref="D20:J20" si="13">SUM(D14:D19)</f>
        <v>6261048</v>
      </c>
      <c r="E20" s="19">
        <f t="shared" si="13"/>
        <v>11860</v>
      </c>
      <c r="F20" s="19">
        <f t="shared" si="13"/>
        <v>48628</v>
      </c>
      <c r="G20" s="19">
        <f t="shared" si="13"/>
        <v>437530</v>
      </c>
      <c r="H20" s="19">
        <f t="shared" si="13"/>
        <v>0</v>
      </c>
      <c r="I20" s="19">
        <f t="shared" si="13"/>
        <v>0</v>
      </c>
      <c r="J20" s="19">
        <f t="shared" si="13"/>
        <v>0</v>
      </c>
      <c r="K20" s="15"/>
      <c r="L20" s="14"/>
      <c r="M20" s="14"/>
      <c r="N20" s="14"/>
      <c r="O20" s="14"/>
      <c r="P20" s="14"/>
    </row>
    <row r="21" spans="1:16" ht="15.75" thickTop="1">
      <c r="A21" s="268" t="s">
        <v>56</v>
      </c>
      <c r="B21" t="s">
        <v>45</v>
      </c>
      <c r="C21" s="1" t="s">
        <v>54</v>
      </c>
      <c r="D21" s="17">
        <f>'OC Transpo'!B36</f>
        <v>24090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L21" t="s">
        <v>54</v>
      </c>
      <c r="M21" t="s">
        <v>54</v>
      </c>
      <c r="N21" s="13" t="s">
        <v>54</v>
      </c>
      <c r="O21" t="s">
        <v>54</v>
      </c>
      <c r="P21" t="s">
        <v>54</v>
      </c>
    </row>
    <row r="22" spans="1:16">
      <c r="A22" s="268"/>
      <c r="B22" t="s">
        <v>55</v>
      </c>
      <c r="C22" s="22">
        <f>238371*0.0313</f>
        <v>7461.0123000000003</v>
      </c>
      <c r="D22" s="17">
        <f>'Loeb Cafe'!B36</f>
        <v>99367</v>
      </c>
      <c r="E22" s="17">
        <f>'Loeb Cafe'!C36</f>
        <v>380</v>
      </c>
      <c r="F22" s="17">
        <f>'Loeb Cafe'!D36</f>
        <v>630</v>
      </c>
      <c r="G22" s="17">
        <f>'Loeb Cafe'!E36</f>
        <v>6388</v>
      </c>
      <c r="H22" s="17">
        <v>0</v>
      </c>
      <c r="I22" s="17">
        <v>0</v>
      </c>
      <c r="J22" s="17">
        <v>0</v>
      </c>
      <c r="L22" s="13">
        <f>D22/$C22</f>
        <v>13.318165954504591</v>
      </c>
      <c r="M22" s="13">
        <f t="shared" ref="M22:P22" si="14">E22/$C22</f>
        <v>5.0931426557224678E-2</v>
      </c>
      <c r="N22" s="13">
        <f t="shared" si="14"/>
        <v>8.4438944029083016E-2</v>
      </c>
      <c r="O22" s="20">
        <f t="shared" si="14"/>
        <v>0.85618408644092436</v>
      </c>
      <c r="P22" s="20">
        <f t="shared" si="14"/>
        <v>0</v>
      </c>
    </row>
    <row r="23" spans="1:16">
      <c r="A23" s="268"/>
      <c r="B23" t="s">
        <v>46</v>
      </c>
      <c r="C23" s="1">
        <v>89123</v>
      </c>
      <c r="D23" s="17">
        <f>Commons!$B$36</f>
        <v>1926851</v>
      </c>
      <c r="E23" s="17">
        <f>Commons!$C$36</f>
        <v>14084</v>
      </c>
      <c r="F23" s="17">
        <f>Commons!$D$36</f>
        <v>20120</v>
      </c>
      <c r="G23" s="17">
        <f>Commons!$E$36</f>
        <v>65989</v>
      </c>
      <c r="H23" s="17">
        <f>Commons!$F$36</f>
        <v>134570</v>
      </c>
      <c r="I23" s="17">
        <v>0</v>
      </c>
      <c r="J23" s="17">
        <f>Commons!G36</f>
        <v>-114095</v>
      </c>
      <c r="L23" s="13">
        <f t="shared" ref="L23:L28" si="15">D23/$C23</f>
        <v>21.620131728061217</v>
      </c>
      <c r="M23" s="13">
        <f t="shared" ref="M23:M28" si="16">E23/$C23</f>
        <v>0.1580287916699393</v>
      </c>
      <c r="N23" s="13">
        <f t="shared" ref="N23:N28" si="17">F23/$C23</f>
        <v>0.22575541667134186</v>
      </c>
      <c r="O23" s="20">
        <f t="shared" ref="O23:O28" si="18">G23/$C23</f>
        <v>0.74042615262053568</v>
      </c>
      <c r="P23" s="20">
        <f t="shared" ref="P23:P28" si="19">H23/$C23</f>
        <v>1.5099357068321309</v>
      </c>
    </row>
    <row r="24" spans="1:16">
      <c r="A24" s="268"/>
      <c r="B24" t="s">
        <v>47</v>
      </c>
      <c r="C24" s="1">
        <v>23862</v>
      </c>
      <c r="D24" s="17">
        <f>Parking!B36</f>
        <v>197767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L24" s="13">
        <f>D24/$C24</f>
        <v>8.2879473640097228</v>
      </c>
      <c r="M24" s="13">
        <f>E24/$C24</f>
        <v>0</v>
      </c>
      <c r="N24" s="13">
        <f t="shared" si="17"/>
        <v>0</v>
      </c>
      <c r="O24" s="20">
        <f t="shared" si="18"/>
        <v>0</v>
      </c>
      <c r="P24" s="20">
        <f t="shared" si="19"/>
        <v>0</v>
      </c>
    </row>
    <row r="25" spans="1:16">
      <c r="A25" s="268"/>
      <c r="B25" t="s">
        <v>48</v>
      </c>
      <c r="C25" s="1">
        <v>5662</v>
      </c>
      <c r="D25" s="17">
        <f>Daycare!B36</f>
        <v>67368</v>
      </c>
      <c r="E25" s="17">
        <f>Daycare!C36</f>
        <v>0</v>
      </c>
      <c r="F25" s="17">
        <f>Daycare!D36</f>
        <v>737</v>
      </c>
      <c r="G25" s="17">
        <f>Daycare!E36</f>
        <v>13955</v>
      </c>
      <c r="H25" s="17">
        <v>0</v>
      </c>
      <c r="I25" s="17">
        <v>0</v>
      </c>
      <c r="J25" s="17">
        <v>0</v>
      </c>
      <c r="L25" s="13">
        <f t="shared" si="15"/>
        <v>11.898269162839986</v>
      </c>
      <c r="M25" s="13">
        <f t="shared" si="16"/>
        <v>0</v>
      </c>
      <c r="N25" s="13">
        <f t="shared" si="17"/>
        <v>0.13016601907453196</v>
      </c>
      <c r="O25" s="20">
        <f t="shared" si="18"/>
        <v>2.4646767926527731</v>
      </c>
      <c r="P25" s="20">
        <f t="shared" si="19"/>
        <v>0</v>
      </c>
    </row>
    <row r="26" spans="1:16">
      <c r="A26" s="268"/>
      <c r="B26" t="s">
        <v>49</v>
      </c>
      <c r="C26" s="1">
        <v>68515</v>
      </c>
      <c r="D26" s="17">
        <f>CTTC!B36</f>
        <v>1168542</v>
      </c>
      <c r="E26" s="17">
        <f>CTTC!C36</f>
        <v>1987</v>
      </c>
      <c r="F26" s="17">
        <f>CTTC!D36</f>
        <v>6442</v>
      </c>
      <c r="G26" s="17">
        <f>CTTC!E36</f>
        <v>0</v>
      </c>
      <c r="H26" s="17">
        <v>0</v>
      </c>
      <c r="I26" s="17">
        <v>0</v>
      </c>
      <c r="J26" s="17">
        <v>0</v>
      </c>
      <c r="L26" s="13">
        <f t="shared" si="15"/>
        <v>17.055272568050793</v>
      </c>
      <c r="M26" s="13">
        <f t="shared" si="16"/>
        <v>2.9000948697365539E-2</v>
      </c>
      <c r="N26" s="13">
        <f t="shared" si="17"/>
        <v>9.4023206597095524E-2</v>
      </c>
      <c r="O26" s="20">
        <f t="shared" si="18"/>
        <v>0</v>
      </c>
      <c r="P26" s="20">
        <f t="shared" si="19"/>
        <v>0</v>
      </c>
    </row>
    <row r="27" spans="1:16">
      <c r="A27" s="268"/>
      <c r="B27" t="s">
        <v>50</v>
      </c>
      <c r="C27" s="1">
        <v>60000</v>
      </c>
      <c r="D27" s="17">
        <f>NWRC!B36</f>
        <v>2434697</v>
      </c>
      <c r="E27" s="17">
        <f>NWRC!C36</f>
        <v>3976</v>
      </c>
      <c r="F27" s="17">
        <f>NWRC!D36</f>
        <v>1664</v>
      </c>
      <c r="G27" s="17">
        <f>NWRC!E36</f>
        <v>0</v>
      </c>
      <c r="H27" s="17">
        <v>0</v>
      </c>
      <c r="I27" s="17">
        <v>0</v>
      </c>
      <c r="J27" s="17">
        <v>0</v>
      </c>
      <c r="L27" s="13">
        <f t="shared" si="15"/>
        <v>40.578283333333331</v>
      </c>
      <c r="M27" s="13">
        <f t="shared" si="16"/>
        <v>6.6266666666666668E-2</v>
      </c>
      <c r="N27" s="13">
        <f t="shared" si="17"/>
        <v>2.7733333333333332E-2</v>
      </c>
      <c r="O27" s="20">
        <f>G27/$C27</f>
        <v>0</v>
      </c>
      <c r="P27" s="20">
        <f t="shared" si="19"/>
        <v>0</v>
      </c>
    </row>
    <row r="28" spans="1:16">
      <c r="A28" s="268"/>
      <c r="B28" t="s">
        <v>51</v>
      </c>
      <c r="C28" s="1">
        <v>35348</v>
      </c>
      <c r="D28" s="17">
        <f>' HCI'!B36</f>
        <v>367764</v>
      </c>
      <c r="E28" s="17">
        <f>' HCI'!C36</f>
        <v>328</v>
      </c>
      <c r="F28" s="17">
        <f>' HCI'!D36</f>
        <v>175</v>
      </c>
      <c r="G28" s="17">
        <f>' HCI'!E36</f>
        <v>0</v>
      </c>
      <c r="H28" s="17">
        <v>0</v>
      </c>
      <c r="I28" s="17">
        <v>0</v>
      </c>
      <c r="J28" s="17">
        <v>0</v>
      </c>
      <c r="L28" s="13">
        <f t="shared" si="15"/>
        <v>10.404096412809777</v>
      </c>
      <c r="M28" s="13">
        <f t="shared" si="16"/>
        <v>9.2791671381690626E-3</v>
      </c>
      <c r="N28" s="13">
        <f t="shared" si="17"/>
        <v>4.950775149937762E-3</v>
      </c>
      <c r="O28" s="20">
        <f t="shared" si="18"/>
        <v>0</v>
      </c>
      <c r="P28" s="20">
        <f t="shared" si="19"/>
        <v>0</v>
      </c>
    </row>
    <row r="29" spans="1:16" s="44" customFormat="1">
      <c r="A29" s="44" t="s">
        <v>61</v>
      </c>
      <c r="C29" s="45"/>
      <c r="D29" s="45"/>
      <c r="E29" s="45"/>
      <c r="F29" s="45"/>
      <c r="K29" s="46"/>
      <c r="L29" s="60"/>
      <c r="M29" s="60"/>
      <c r="N29" s="60"/>
    </row>
    <row r="30" spans="1:16" s="31" customFormat="1">
      <c r="A30" s="266" t="s">
        <v>62</v>
      </c>
      <c r="B30" s="32" t="s">
        <v>84</v>
      </c>
      <c r="C30" s="1">
        <v>138109.79</v>
      </c>
      <c r="D30" s="33">
        <f>Tory!B36</f>
        <v>2755481</v>
      </c>
      <c r="E30" s="33">
        <f>Tory!C36</f>
        <v>3895</v>
      </c>
      <c r="F30" s="33">
        <f>Tory!D36</f>
        <v>23228</v>
      </c>
      <c r="G30" s="33">
        <f>Tory!E36</f>
        <v>18641</v>
      </c>
      <c r="H30" s="17">
        <v>0</v>
      </c>
      <c r="I30" s="42">
        <v>0</v>
      </c>
      <c r="J30" s="42">
        <v>0</v>
      </c>
      <c r="K30" s="15"/>
      <c r="L30" s="61">
        <f>D30/$C30</f>
        <v>19.951380709506545</v>
      </c>
      <c r="M30" s="61">
        <f t="shared" ref="M30:P30" si="20">E30/$C30</f>
        <v>2.8202200582594469E-2</v>
      </c>
      <c r="N30" s="61">
        <f t="shared" si="20"/>
        <v>0.16818503597753642</v>
      </c>
      <c r="O30" s="29">
        <f t="shared" si="20"/>
        <v>0.13497232889862479</v>
      </c>
      <c r="P30" s="29">
        <f t="shared" si="20"/>
        <v>0</v>
      </c>
    </row>
    <row r="31" spans="1:16" s="31" customFormat="1">
      <c r="A31" s="267"/>
      <c r="B31" s="32" t="s">
        <v>85</v>
      </c>
      <c r="C31" s="1">
        <v>268348.53000000003</v>
      </c>
      <c r="D31" s="33">
        <f>Macodrum!B36</f>
        <v>5162103</v>
      </c>
      <c r="E31" s="33">
        <f>Macodrum!C36</f>
        <v>17150</v>
      </c>
      <c r="F31" s="33">
        <f>Macodrum!D36</f>
        <v>21575</v>
      </c>
      <c r="G31" s="33">
        <f>Macodrum!E36</f>
        <v>0</v>
      </c>
      <c r="H31" s="33">
        <f>Macodrum!F36</f>
        <v>0</v>
      </c>
      <c r="I31" s="33">
        <f>Macodrum!G36</f>
        <v>0</v>
      </c>
      <c r="J31" s="33">
        <v>0</v>
      </c>
      <c r="K31" s="15"/>
      <c r="L31" s="61">
        <f t="shared" ref="L31:L48" si="21">D31/$C31</f>
        <v>19.23656149709484</v>
      </c>
      <c r="M31" s="61">
        <f t="shared" ref="M31:M48" si="22">E31/$C31</f>
        <v>6.3909424061313086E-2</v>
      </c>
      <c r="N31" s="61">
        <f t="shared" ref="N31:N48" si="23">F31/$C31</f>
        <v>8.0399173418240821E-2</v>
      </c>
      <c r="O31" s="29">
        <f t="shared" ref="O31:P50" si="24">G31/$C31</f>
        <v>0</v>
      </c>
      <c r="P31" s="29">
        <f t="shared" ref="P31:P48" si="25">H31/$C31</f>
        <v>0</v>
      </c>
    </row>
    <row r="32" spans="1:16" s="31" customFormat="1">
      <c r="A32" s="267"/>
      <c r="B32" s="29" t="s">
        <v>86</v>
      </c>
      <c r="C32" s="1">
        <v>79989.23</v>
      </c>
      <c r="D32" s="33">
        <f>'Paterson Hall'!B36</f>
        <v>675287</v>
      </c>
      <c r="E32" s="33">
        <f>'Paterson Hall'!C36</f>
        <v>3718</v>
      </c>
      <c r="F32" s="33">
        <f>'Paterson Hall'!D36</f>
        <v>2192</v>
      </c>
      <c r="G32" s="33">
        <f>'Paterson Hall'!E36</f>
        <v>0</v>
      </c>
      <c r="H32" s="33">
        <f>'Paterson Hall'!F36</f>
        <v>0</v>
      </c>
      <c r="I32" s="33">
        <f>'Paterson Hall'!G36</f>
        <v>0</v>
      </c>
      <c r="J32" s="33">
        <v>0</v>
      </c>
      <c r="K32" s="15"/>
      <c r="L32" s="61">
        <f t="shared" si="21"/>
        <v>8.4422240344106338</v>
      </c>
      <c r="M32" s="61">
        <f t="shared" si="22"/>
        <v>4.6481257539296231E-2</v>
      </c>
      <c r="N32" s="61">
        <f t="shared" si="23"/>
        <v>2.7403689221661469E-2</v>
      </c>
      <c r="O32" s="29">
        <f t="shared" si="24"/>
        <v>0</v>
      </c>
      <c r="P32" s="29">
        <f t="shared" si="25"/>
        <v>0</v>
      </c>
    </row>
    <row r="33" spans="1:16" s="31" customFormat="1">
      <c r="A33" s="267"/>
      <c r="B33" s="29" t="s">
        <v>87</v>
      </c>
      <c r="C33" s="1">
        <v>99526.37</v>
      </c>
      <c r="D33" s="33">
        <f>Southam!B36</f>
        <v>1131965</v>
      </c>
      <c r="E33" s="33">
        <f>Southam!C36</f>
        <v>4685</v>
      </c>
      <c r="F33" s="33">
        <f>Southam!D36</f>
        <v>3513</v>
      </c>
      <c r="G33" s="33">
        <f>Southam!E36</f>
        <v>0</v>
      </c>
      <c r="H33" s="33">
        <f>Southam!F36</f>
        <v>0</v>
      </c>
      <c r="I33" s="33">
        <f>Southam!G36</f>
        <v>0</v>
      </c>
      <c r="J33" s="33">
        <v>0</v>
      </c>
      <c r="K33" s="15"/>
      <c r="L33" s="61">
        <f t="shared" si="21"/>
        <v>11.373518395175068</v>
      </c>
      <c r="M33" s="61">
        <f t="shared" si="22"/>
        <v>4.7072951620761416E-2</v>
      </c>
      <c r="N33" s="61">
        <f t="shared" si="23"/>
        <v>3.5297178024276385E-2</v>
      </c>
      <c r="O33" s="29">
        <f t="shared" si="24"/>
        <v>0</v>
      </c>
      <c r="P33" s="29">
        <f t="shared" si="25"/>
        <v>0</v>
      </c>
    </row>
    <row r="34" spans="1:16" s="31" customFormat="1">
      <c r="A34" s="267"/>
      <c r="B34" s="29" t="s">
        <v>88</v>
      </c>
      <c r="C34" s="1">
        <v>188094.71</v>
      </c>
      <c r="D34" s="33">
        <f>Mackenzie!B$36</f>
        <v>3653450</v>
      </c>
      <c r="E34" s="33">
        <f>Mackenzie!C$36</f>
        <v>10296</v>
      </c>
      <c r="F34" s="33">
        <f>Mackenzie!D$36</f>
        <v>17538</v>
      </c>
      <c r="G34" s="33">
        <f>Mackenzie!E$36</f>
        <v>33</v>
      </c>
      <c r="H34" s="33">
        <f>Mackenzie!F$36</f>
        <v>0</v>
      </c>
      <c r="I34" s="33">
        <f>Mackenzie!G$36</f>
        <v>0</v>
      </c>
      <c r="J34" s="33">
        <v>0</v>
      </c>
      <c r="K34" s="15"/>
      <c r="L34" s="61">
        <f t="shared" si="21"/>
        <v>19.423459596497956</v>
      </c>
      <c r="M34" s="61">
        <f t="shared" si="22"/>
        <v>5.4738381531304101E-2</v>
      </c>
      <c r="N34" s="61">
        <f t="shared" si="23"/>
        <v>9.3240261780886874E-2</v>
      </c>
      <c r="O34" s="29">
        <f t="shared" si="24"/>
        <v>1.7544353054905161E-4</v>
      </c>
      <c r="P34" s="29">
        <f t="shared" si="25"/>
        <v>0</v>
      </c>
    </row>
    <row r="35" spans="1:16">
      <c r="A35" s="267"/>
      <c r="B35" s="29" t="s">
        <v>68</v>
      </c>
      <c r="C35" s="1">
        <v>107104.41</v>
      </c>
      <c r="D35" s="33">
        <f>Steacie!B36</f>
        <v>2958832</v>
      </c>
      <c r="E35" s="33">
        <f>Steacie!C36</f>
        <v>14698</v>
      </c>
      <c r="F35" s="33">
        <f>Steacie!D36</f>
        <v>15954</v>
      </c>
      <c r="G35" s="33">
        <f>Steacie!E36</f>
        <v>625</v>
      </c>
      <c r="H35" s="33">
        <f>Steacie!F36</f>
        <v>0</v>
      </c>
      <c r="I35" s="33">
        <f>Steacie!G36</f>
        <v>0</v>
      </c>
      <c r="J35" s="33">
        <v>0</v>
      </c>
      <c r="L35" s="61">
        <f t="shared" si="21"/>
        <v>27.625678531817691</v>
      </c>
      <c r="M35" s="61">
        <f t="shared" si="22"/>
        <v>0.13723057715363915</v>
      </c>
      <c r="N35" s="61">
        <f t="shared" si="23"/>
        <v>0.14895745189203694</v>
      </c>
      <c r="O35" s="29">
        <f t="shared" si="24"/>
        <v>5.83542731807215E-3</v>
      </c>
      <c r="P35" s="29">
        <f t="shared" si="25"/>
        <v>0</v>
      </c>
    </row>
    <row r="36" spans="1:16">
      <c r="A36" s="267"/>
      <c r="B36" s="29" t="s">
        <v>69</v>
      </c>
      <c r="C36" s="1">
        <v>152561.89000000001</v>
      </c>
      <c r="D36" s="33">
        <f>Herzberg!B36</f>
        <v>3014109</v>
      </c>
      <c r="E36" s="33">
        <f>Herzberg!C36</f>
        <v>6378</v>
      </c>
      <c r="F36" s="33">
        <f>Herzberg!D36</f>
        <v>4332</v>
      </c>
      <c r="G36" s="33">
        <f>Herzberg!E36</f>
        <v>0</v>
      </c>
      <c r="H36" s="33">
        <f>Herzberg!F36</f>
        <v>0</v>
      </c>
      <c r="I36" s="33">
        <f>Herzberg!G36</f>
        <v>0</v>
      </c>
      <c r="J36" s="33">
        <v>0</v>
      </c>
      <c r="L36" s="61">
        <f t="shared" si="21"/>
        <v>19.756631226841773</v>
      </c>
      <c r="M36" s="61">
        <f t="shared" si="22"/>
        <v>4.1805984443428167E-2</v>
      </c>
      <c r="N36" s="61">
        <f t="shared" si="23"/>
        <v>2.8395033648311512E-2</v>
      </c>
      <c r="O36" s="29">
        <f t="shared" si="24"/>
        <v>0</v>
      </c>
      <c r="P36" s="29">
        <f t="shared" si="25"/>
        <v>0</v>
      </c>
    </row>
    <row r="37" spans="1:16">
      <c r="A37" s="267"/>
      <c r="B37" s="29" t="s">
        <v>70</v>
      </c>
      <c r="C37" s="1">
        <v>238374.58</v>
      </c>
      <c r="D37" s="33">
        <f>Loeb!B36</f>
        <v>3021770</v>
      </c>
      <c r="E37" s="33">
        <f>Loeb!C36</f>
        <v>9150</v>
      </c>
      <c r="F37" s="33">
        <f>Loeb!D36</f>
        <v>19823</v>
      </c>
      <c r="G37" s="33">
        <f>Loeb!E36</f>
        <v>0</v>
      </c>
      <c r="H37" s="33">
        <f>Loeb!F36</f>
        <v>0</v>
      </c>
      <c r="I37" s="33">
        <f>Loeb!G36</f>
        <v>0</v>
      </c>
      <c r="J37" s="33">
        <v>0</v>
      </c>
      <c r="L37" s="61">
        <f t="shared" si="21"/>
        <v>12.67656140180719</v>
      </c>
      <c r="M37" s="61">
        <f t="shared" si="22"/>
        <v>3.8384965376761233E-2</v>
      </c>
      <c r="N37" s="61">
        <f t="shared" si="23"/>
        <v>8.3159034826616171E-2</v>
      </c>
      <c r="O37" s="29">
        <f t="shared" si="24"/>
        <v>0</v>
      </c>
      <c r="P37" s="29">
        <f t="shared" si="25"/>
        <v>0</v>
      </c>
    </row>
    <row r="38" spans="1:16">
      <c r="A38" s="267"/>
      <c r="B38" s="29" t="s">
        <v>71</v>
      </c>
      <c r="C38" s="1">
        <v>68030.14</v>
      </c>
      <c r="D38" s="33">
        <f>Nesbitt!B36</f>
        <v>709768</v>
      </c>
      <c r="E38" s="33">
        <f>Nesbitt!C36</f>
        <v>7905</v>
      </c>
      <c r="F38" s="33">
        <f>Nesbitt!D36</f>
        <v>6500</v>
      </c>
      <c r="G38" s="33">
        <f>Nesbitt!E36</f>
        <v>0</v>
      </c>
      <c r="H38" s="33">
        <f>Nesbitt!F36</f>
        <v>0</v>
      </c>
      <c r="I38" s="33">
        <f>Nesbitt!G36</f>
        <v>0</v>
      </c>
      <c r="J38" s="33">
        <v>0</v>
      </c>
      <c r="L38" s="61">
        <f t="shared" si="21"/>
        <v>10.433140369841956</v>
      </c>
      <c r="M38" s="61">
        <f t="shared" si="22"/>
        <v>0.11619849672512801</v>
      </c>
      <c r="N38" s="61">
        <f t="shared" si="23"/>
        <v>9.5545885985241247E-2</v>
      </c>
      <c r="O38" s="29">
        <f t="shared" si="24"/>
        <v>0</v>
      </c>
      <c r="P38" s="29">
        <f t="shared" si="25"/>
        <v>0</v>
      </c>
    </row>
    <row r="39" spans="1:16">
      <c r="A39" s="267"/>
      <c r="B39" s="29" t="s">
        <v>73</v>
      </c>
      <c r="C39" s="1">
        <v>184876.2</v>
      </c>
      <c r="D39" s="33">
        <f>Dunton!B36</f>
        <v>1988666</v>
      </c>
      <c r="E39" s="33">
        <f>Dunton!C36</f>
        <v>26147</v>
      </c>
      <c r="F39" s="33">
        <f>Dunton!D36</f>
        <v>8751</v>
      </c>
      <c r="G39" s="33">
        <f>Dunton!E36</f>
        <v>0</v>
      </c>
      <c r="H39" s="33">
        <f>Dunton!F36</f>
        <v>0</v>
      </c>
      <c r="I39" s="33">
        <f>Dunton!G36</f>
        <v>0</v>
      </c>
      <c r="J39" s="33">
        <v>0</v>
      </c>
      <c r="L39" s="61">
        <f t="shared" si="21"/>
        <v>10.756744242904169</v>
      </c>
      <c r="M39" s="61">
        <f t="shared" si="22"/>
        <v>0.1414297784138791</v>
      </c>
      <c r="N39" s="61">
        <f t="shared" si="23"/>
        <v>4.7334378356976181E-2</v>
      </c>
      <c r="O39" s="29">
        <f t="shared" si="24"/>
        <v>0</v>
      </c>
      <c r="P39" s="29">
        <f t="shared" si="25"/>
        <v>0</v>
      </c>
    </row>
    <row r="40" spans="1:16">
      <c r="A40" s="267"/>
      <c r="B40" s="29" t="s">
        <v>74</v>
      </c>
      <c r="C40" s="1">
        <v>92723.35</v>
      </c>
      <c r="D40" s="33">
        <f>Architecture!B36</f>
        <v>524976</v>
      </c>
      <c r="E40" s="33">
        <f>Architecture!C36</f>
        <v>1555</v>
      </c>
      <c r="F40" s="33">
        <f>Architecture!D36</f>
        <v>1956</v>
      </c>
      <c r="G40" s="33">
        <f>Architecture!E36</f>
        <v>3294</v>
      </c>
      <c r="H40" s="33">
        <f>Architecture!F36</f>
        <v>0</v>
      </c>
      <c r="I40" s="33">
        <f>Architecture!G36</f>
        <v>0</v>
      </c>
      <c r="J40" s="33">
        <v>0</v>
      </c>
      <c r="L40" s="61">
        <f t="shared" si="21"/>
        <v>5.6617453963861308</v>
      </c>
      <c r="M40" s="61">
        <f t="shared" si="22"/>
        <v>1.6770317293324712E-2</v>
      </c>
      <c r="N40" s="61">
        <f t="shared" si="23"/>
        <v>2.1095010048709412E-2</v>
      </c>
      <c r="O40" s="29">
        <f t="shared" si="24"/>
        <v>3.5525032259943148E-2</v>
      </c>
      <c r="P40" s="29">
        <f t="shared" si="25"/>
        <v>0</v>
      </c>
    </row>
    <row r="41" spans="1:16">
      <c r="A41" s="267"/>
      <c r="B41" s="29" t="s">
        <v>75</v>
      </c>
      <c r="C41" s="1">
        <v>75489.77</v>
      </c>
      <c r="D41" s="33">
        <f>'St. Pats'!B36</f>
        <v>1395127</v>
      </c>
      <c r="E41" s="33">
        <f>'St. Pats'!C36</f>
        <v>3031</v>
      </c>
      <c r="F41" s="33">
        <f>'St. Pats'!D36</f>
        <v>8063</v>
      </c>
      <c r="G41" s="33">
        <f>'St. Pats'!E36</f>
        <v>45706</v>
      </c>
      <c r="H41" s="33">
        <f>'St. Pats'!F36</f>
        <v>0</v>
      </c>
      <c r="I41" s="33">
        <f>'St. Pats'!G36</f>
        <v>0</v>
      </c>
      <c r="J41" s="33">
        <v>0</v>
      </c>
      <c r="L41" s="61">
        <f t="shared" si="21"/>
        <v>18.481007426569189</v>
      </c>
      <c r="M41" s="61">
        <f t="shared" si="22"/>
        <v>4.015113571017636E-2</v>
      </c>
      <c r="N41" s="61">
        <f t="shared" si="23"/>
        <v>0.10680917427619663</v>
      </c>
      <c r="O41" s="29">
        <f t="shared" si="24"/>
        <v>0.60545952120399882</v>
      </c>
      <c r="P41" s="29">
        <f t="shared" si="25"/>
        <v>0</v>
      </c>
    </row>
    <row r="42" spans="1:16">
      <c r="A42" s="267"/>
      <c r="B42" s="29" t="s">
        <v>77</v>
      </c>
      <c r="C42" s="1">
        <v>14370.29</v>
      </c>
      <c r="D42" s="33">
        <f>'Social Science'!B36</f>
        <v>137118</v>
      </c>
      <c r="E42" s="33">
        <f>'Social Science'!C36</f>
        <v>0</v>
      </c>
      <c r="F42" s="33">
        <f>'Social Science'!D36</f>
        <v>7749</v>
      </c>
      <c r="G42" s="33">
        <f>'Social Science'!E36</f>
        <v>23842</v>
      </c>
      <c r="H42" s="33">
        <f>'Social Science'!F36</f>
        <v>0</v>
      </c>
      <c r="I42" s="33">
        <f>'Social Science'!G36</f>
        <v>0</v>
      </c>
      <c r="J42" s="33">
        <v>0</v>
      </c>
      <c r="L42" s="61">
        <f t="shared" si="21"/>
        <v>9.5417698598984426</v>
      </c>
      <c r="M42" s="61">
        <f t="shared" si="22"/>
        <v>0</v>
      </c>
      <c r="N42" s="61">
        <f t="shared" si="23"/>
        <v>0.53923755192135991</v>
      </c>
      <c r="O42" s="29">
        <f t="shared" si="24"/>
        <v>1.6591175265078157</v>
      </c>
      <c r="P42" s="29">
        <f t="shared" si="25"/>
        <v>0</v>
      </c>
    </row>
    <row r="43" spans="1:16">
      <c r="A43" s="267"/>
      <c r="B43" s="29" t="s">
        <v>78</v>
      </c>
      <c r="C43" s="1">
        <v>25296.02</v>
      </c>
      <c r="D43" s="33">
        <f>'Life Science'!B36</f>
        <v>1117269</v>
      </c>
      <c r="E43" s="33">
        <f>'Life Science'!C36</f>
        <v>4969</v>
      </c>
      <c r="F43" s="33">
        <f>'Life Science'!D36</f>
        <v>9029</v>
      </c>
      <c r="G43" s="33">
        <f>'Life Science'!E36</f>
        <v>0</v>
      </c>
      <c r="H43" s="33">
        <f>'Life Science'!F36</f>
        <v>0</v>
      </c>
      <c r="I43" s="33">
        <f>'Life Science'!G36</f>
        <v>0</v>
      </c>
      <c r="J43" s="33">
        <v>0</v>
      </c>
      <c r="L43" s="61">
        <f t="shared" si="21"/>
        <v>44.167778172218398</v>
      </c>
      <c r="M43" s="61">
        <f t="shared" si="22"/>
        <v>0.19643406354043047</v>
      </c>
      <c r="N43" s="61">
        <f t="shared" si="23"/>
        <v>0.35693362038771315</v>
      </c>
      <c r="O43" s="29">
        <f t="shared" si="24"/>
        <v>0</v>
      </c>
      <c r="P43" s="29">
        <f t="shared" si="25"/>
        <v>0</v>
      </c>
    </row>
    <row r="44" spans="1:16" s="20" customFormat="1">
      <c r="A44" s="267"/>
      <c r="B44" s="29" t="s">
        <v>79</v>
      </c>
      <c r="C44" s="1">
        <v>110624.32000000001</v>
      </c>
      <c r="D44" s="33">
        <f>'Minto Case'!B36</f>
        <v>3532294</v>
      </c>
      <c r="E44" s="33">
        <f>'Minto Case'!C36</f>
        <v>3775</v>
      </c>
      <c r="F44" s="33">
        <f>'Minto Case'!D36</f>
        <v>6750</v>
      </c>
      <c r="G44" s="33">
        <f>'Minto Case'!E36</f>
        <v>0</v>
      </c>
      <c r="H44" s="33">
        <f>'Minto Case'!F36</f>
        <v>0</v>
      </c>
      <c r="I44" s="33">
        <f>'Minto Case'!G36</f>
        <v>0</v>
      </c>
      <c r="J44" s="33">
        <v>0</v>
      </c>
      <c r="K44" s="15"/>
      <c r="L44" s="61">
        <f t="shared" si="21"/>
        <v>31.930537516524392</v>
      </c>
      <c r="M44" s="61">
        <f t="shared" si="22"/>
        <v>3.4124503544970944E-2</v>
      </c>
      <c r="N44" s="61">
        <f t="shared" si="23"/>
        <v>6.1017324219484463E-2</v>
      </c>
      <c r="O44" s="29">
        <f t="shared" si="24"/>
        <v>0</v>
      </c>
      <c r="P44" s="29">
        <f t="shared" si="25"/>
        <v>0</v>
      </c>
    </row>
    <row r="45" spans="1:16" s="20" customFormat="1">
      <c r="A45" s="267"/>
      <c r="B45" s="29" t="s">
        <v>80</v>
      </c>
      <c r="C45" s="1">
        <v>37782.559999999998</v>
      </c>
      <c r="D45" s="33">
        <f>'Azrieli TH'!B36</f>
        <v>392674</v>
      </c>
      <c r="E45" s="33">
        <f>'Azrieli TH'!C36</f>
        <v>584</v>
      </c>
      <c r="F45" s="33">
        <f>'Azrieli TH'!D36</f>
        <v>6</v>
      </c>
      <c r="G45" s="33">
        <f>'Azrieli TH'!E36</f>
        <v>0</v>
      </c>
      <c r="H45" s="33">
        <f>'Azrieli TH'!F36</f>
        <v>0</v>
      </c>
      <c r="I45" s="33">
        <f>'Azrieli TH'!G36</f>
        <v>0</v>
      </c>
      <c r="J45" s="33">
        <v>0</v>
      </c>
      <c r="K45" s="15"/>
      <c r="L45" s="61">
        <f t="shared" si="21"/>
        <v>10.392996133665903</v>
      </c>
      <c r="M45" s="61">
        <f t="shared" si="22"/>
        <v>1.5456866871911274E-2</v>
      </c>
      <c r="N45" s="61">
        <f t="shared" si="23"/>
        <v>1.5880342676621173E-4</v>
      </c>
      <c r="O45" s="29">
        <f t="shared" si="24"/>
        <v>0</v>
      </c>
      <c r="P45" s="29">
        <f t="shared" si="25"/>
        <v>0</v>
      </c>
    </row>
    <row r="46" spans="1:16" s="20" customFormat="1">
      <c r="A46" s="267"/>
      <c r="B46" s="29" t="s">
        <v>90</v>
      </c>
      <c r="C46" s="1">
        <v>49515.61</v>
      </c>
      <c r="D46" s="33">
        <f>'Azrieli PL'!B36</f>
        <v>819119</v>
      </c>
      <c r="E46" s="33">
        <f>'Azrieli PL'!C36</f>
        <v>1112</v>
      </c>
      <c r="F46" s="33">
        <f>'Azrieli PL'!D36</f>
        <v>621</v>
      </c>
      <c r="G46" s="33">
        <f>'Azrieli PL'!E36</f>
        <v>0</v>
      </c>
      <c r="H46" s="33">
        <f>'Azrieli PL'!F36</f>
        <v>0</v>
      </c>
      <c r="I46" s="33">
        <f>'Azrieli PL'!G36</f>
        <v>0</v>
      </c>
      <c r="J46" s="33">
        <v>0</v>
      </c>
      <c r="K46" s="15"/>
      <c r="L46" s="61">
        <f t="shared" si="21"/>
        <v>16.542641805281203</v>
      </c>
      <c r="M46" s="61">
        <f t="shared" si="22"/>
        <v>2.2457564392319915E-2</v>
      </c>
      <c r="N46" s="61">
        <f t="shared" si="23"/>
        <v>1.2541499539236212E-2</v>
      </c>
      <c r="O46" s="29">
        <f t="shared" si="24"/>
        <v>0</v>
      </c>
      <c r="P46" s="29">
        <f t="shared" si="25"/>
        <v>0</v>
      </c>
    </row>
    <row r="47" spans="1:16" s="20" customFormat="1">
      <c r="A47" s="267"/>
      <c r="B47" s="30" t="s">
        <v>82</v>
      </c>
      <c r="C47" s="1">
        <v>96609.25</v>
      </c>
      <c r="D47" s="33">
        <f>Canal!B36</f>
        <v>1848301</v>
      </c>
      <c r="E47" s="33">
        <f>Canal!C36</f>
        <v>3692</v>
      </c>
      <c r="F47" s="33">
        <f>Canal!D36</f>
        <v>2487</v>
      </c>
      <c r="G47" s="33">
        <f>Canal!E36</f>
        <v>0</v>
      </c>
      <c r="H47" s="33">
        <f>Canal!F36</f>
        <v>0</v>
      </c>
      <c r="I47" s="33">
        <f>Canal!G36</f>
        <v>0</v>
      </c>
      <c r="J47" s="33">
        <v>0</v>
      </c>
      <c r="K47" s="15"/>
      <c r="L47" s="61">
        <f t="shared" si="21"/>
        <v>19.131718753639014</v>
      </c>
      <c r="M47" s="61">
        <f t="shared" si="22"/>
        <v>3.8215802317065915E-2</v>
      </c>
      <c r="N47" s="61">
        <f t="shared" si="23"/>
        <v>2.5742876587904369E-2</v>
      </c>
      <c r="O47" s="29">
        <f t="shared" si="24"/>
        <v>0</v>
      </c>
      <c r="P47" s="29">
        <f t="shared" si="25"/>
        <v>0</v>
      </c>
    </row>
    <row r="48" spans="1:16" s="20" customFormat="1">
      <c r="A48" s="267"/>
      <c r="B48" s="32" t="s">
        <v>83</v>
      </c>
      <c r="C48" s="1">
        <v>181593.1</v>
      </c>
      <c r="D48" s="33">
        <f>River!B36</f>
        <v>1882785</v>
      </c>
      <c r="E48" s="33">
        <f>River!C36</f>
        <v>5861</v>
      </c>
      <c r="F48" s="33">
        <f>River!D36</f>
        <v>2503</v>
      </c>
      <c r="G48" s="33">
        <f>River!E36</f>
        <v>0</v>
      </c>
      <c r="H48" s="33">
        <f>River!F36</f>
        <v>0</v>
      </c>
      <c r="I48" s="33">
        <f>River!G36</f>
        <v>0</v>
      </c>
      <c r="J48" s="33">
        <v>0</v>
      </c>
      <c r="K48" s="15"/>
      <c r="L48" s="61">
        <f t="shared" si="21"/>
        <v>10.368152754702685</v>
      </c>
      <c r="M48" s="61">
        <f t="shared" si="22"/>
        <v>3.2275455400012441E-2</v>
      </c>
      <c r="N48" s="61">
        <f t="shared" si="23"/>
        <v>1.3783563362264314E-2</v>
      </c>
      <c r="O48" s="29">
        <f t="shared" si="24"/>
        <v>0</v>
      </c>
      <c r="P48" s="29">
        <f t="shared" si="25"/>
        <v>0</v>
      </c>
    </row>
    <row r="49" spans="1:18" s="11" customFormat="1" ht="15.75" thickBot="1">
      <c r="A49" s="35" t="s">
        <v>89</v>
      </c>
      <c r="B49" s="34"/>
      <c r="C49" s="18">
        <f t="shared" ref="C49:J49" si="26">SUM(C30:C48)</f>
        <v>2209020.12</v>
      </c>
      <c r="D49" s="18">
        <f t="shared" si="26"/>
        <v>36721094</v>
      </c>
      <c r="E49" s="18">
        <f t="shared" si="26"/>
        <v>128601</v>
      </c>
      <c r="F49" s="18">
        <f t="shared" si="26"/>
        <v>162570</v>
      </c>
      <c r="G49" s="18">
        <f t="shared" si="26"/>
        <v>92141</v>
      </c>
      <c r="H49" s="18">
        <f t="shared" si="26"/>
        <v>0</v>
      </c>
      <c r="I49" s="18">
        <f t="shared" si="26"/>
        <v>0</v>
      </c>
      <c r="J49" s="18">
        <f t="shared" si="26"/>
        <v>0</v>
      </c>
      <c r="K49" s="15"/>
      <c r="L49" s="14"/>
      <c r="M49" s="14"/>
      <c r="N49" s="14"/>
    </row>
    <row r="50" spans="1:18" ht="15.75" thickTop="1">
      <c r="A50" s="273" t="s">
        <v>76</v>
      </c>
      <c r="B50" t="s">
        <v>63</v>
      </c>
      <c r="C50" s="13">
        <v>47833</v>
      </c>
      <c r="D50" s="33">
        <f>Maintenance!B36</f>
        <v>1284242</v>
      </c>
      <c r="E50" s="33">
        <f>Maintenance!C36</f>
        <v>500</v>
      </c>
      <c r="F50" s="33">
        <f>Maintenance!D36</f>
        <v>1373</v>
      </c>
      <c r="G50" s="33">
        <f>Maintenance!E36</f>
        <v>0</v>
      </c>
      <c r="H50" s="33">
        <f>Maintenance!F36</f>
        <v>0</v>
      </c>
      <c r="I50" s="33">
        <f>Maintenance!G36</f>
        <v>0</v>
      </c>
      <c r="J50" s="33">
        <v>0</v>
      </c>
      <c r="K50" s="43"/>
      <c r="L50" s="13">
        <f>D50/$C50</f>
        <v>26.848451905588192</v>
      </c>
      <c r="M50" s="13">
        <f t="shared" ref="M50:N50" si="27">E50/$C50</f>
        <v>1.0453034515919972E-2</v>
      </c>
      <c r="N50" s="13">
        <f t="shared" si="27"/>
        <v>2.8704032780716243E-2</v>
      </c>
      <c r="O50" s="29">
        <f t="shared" si="24"/>
        <v>0</v>
      </c>
      <c r="P50" s="29">
        <f t="shared" si="24"/>
        <v>0</v>
      </c>
    </row>
    <row r="51" spans="1:18">
      <c r="A51" s="273"/>
      <c r="B51" s="29" t="s">
        <v>72</v>
      </c>
      <c r="C51" s="13">
        <v>93207.74</v>
      </c>
      <c r="D51" s="33">
        <f>Robertson!B36</f>
        <v>2633726</v>
      </c>
      <c r="E51" s="33">
        <f>Robertson!H36</f>
        <v>3636</v>
      </c>
      <c r="F51" s="33">
        <f>Robertson!I36</f>
        <v>6453</v>
      </c>
      <c r="G51" s="33">
        <f>Robertson!J36</f>
        <v>0</v>
      </c>
      <c r="H51" s="33">
        <v>0</v>
      </c>
      <c r="I51" s="33">
        <v>0</v>
      </c>
      <c r="J51" s="33">
        <v>0</v>
      </c>
      <c r="K51" s="43"/>
      <c r="L51" s="13">
        <f t="shared" ref="L51:L54" si="28">D51/$C51</f>
        <v>28.256516036114597</v>
      </c>
      <c r="M51" s="13">
        <f t="shared" ref="L51:M55" si="29">E51/$C51</f>
        <v>3.9009635895044768E-2</v>
      </c>
      <c r="N51" s="13">
        <f t="shared" ref="N51:N55" si="30">F51/$C51</f>
        <v>6.9232447863235388E-2</v>
      </c>
      <c r="O51" s="29">
        <f t="shared" ref="O51:O52" si="31">G51/$C51</f>
        <v>0</v>
      </c>
      <c r="P51" s="29">
        <f t="shared" ref="P51:P52" si="32">H51/$C51</f>
        <v>0</v>
      </c>
    </row>
    <row r="52" spans="1:18" s="20" customFormat="1">
      <c r="A52" s="273"/>
      <c r="B52" s="20" t="s">
        <v>81</v>
      </c>
      <c r="C52" s="13">
        <v>97305</v>
      </c>
      <c r="D52" s="33">
        <f>'HCl-VSIM'!B36</f>
        <v>1458549</v>
      </c>
      <c r="E52" s="33">
        <f>'HCl-VSIM'!C36</f>
        <v>2174</v>
      </c>
      <c r="F52" s="33">
        <f>'HCl-VSIM'!D36</f>
        <v>1239</v>
      </c>
      <c r="G52" s="33">
        <f>'HCl-VSIM'!E36</f>
        <v>0</v>
      </c>
      <c r="H52" s="33">
        <f>'HCl-VSIM'!F36</f>
        <v>0</v>
      </c>
      <c r="I52" s="33">
        <f>'HCl-VSIM'!G36</f>
        <v>0</v>
      </c>
      <c r="J52" s="33">
        <v>0</v>
      </c>
      <c r="K52" s="43"/>
      <c r="L52" s="13">
        <f t="shared" si="28"/>
        <v>14.989455834746416</v>
      </c>
      <c r="M52" s="13">
        <f t="shared" si="29"/>
        <v>2.2342120137711322E-2</v>
      </c>
      <c r="N52" s="13">
        <f t="shared" si="30"/>
        <v>1.2733158624942191E-2</v>
      </c>
      <c r="O52" s="29">
        <f t="shared" si="31"/>
        <v>0</v>
      </c>
      <c r="P52" s="29">
        <f t="shared" si="32"/>
        <v>0</v>
      </c>
      <c r="R52" s="20" t="s">
        <v>95</v>
      </c>
    </row>
    <row r="53" spans="1:18">
      <c r="A53" s="265" t="s">
        <v>64</v>
      </c>
      <c r="B53" t="s">
        <v>65</v>
      </c>
      <c r="C53" s="13" t="s">
        <v>54</v>
      </c>
      <c r="D53" s="33">
        <v>0</v>
      </c>
      <c r="E53" s="33">
        <v>0</v>
      </c>
      <c r="F53" s="33">
        <v>0</v>
      </c>
      <c r="G53" s="33">
        <f>Rooftops!$B$36</f>
        <v>1355</v>
      </c>
      <c r="H53" s="33">
        <v>0</v>
      </c>
      <c r="I53" s="33">
        <v>0</v>
      </c>
      <c r="J53" s="33">
        <v>0</v>
      </c>
      <c r="K53" s="43"/>
      <c r="L53" s="33" t="s">
        <v>54</v>
      </c>
      <c r="M53" s="33" t="s">
        <v>54</v>
      </c>
      <c r="N53" s="33" t="s">
        <v>54</v>
      </c>
      <c r="O53" s="33" t="s">
        <v>54</v>
      </c>
      <c r="P53" s="33" t="s">
        <v>54</v>
      </c>
    </row>
    <row r="54" spans="1:18">
      <c r="A54" s="265"/>
      <c r="B54" t="s">
        <v>66</v>
      </c>
      <c r="C54" s="13">
        <v>2411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43"/>
      <c r="L54" s="33">
        <f t="shared" si="28"/>
        <v>0</v>
      </c>
      <c r="M54" s="33">
        <f t="shared" si="29"/>
        <v>0</v>
      </c>
      <c r="N54" s="33">
        <f t="shared" si="30"/>
        <v>0</v>
      </c>
      <c r="O54" s="33">
        <f t="shared" ref="O54:O55" si="33">G54/$C54</f>
        <v>0</v>
      </c>
      <c r="P54" s="33">
        <f t="shared" ref="P54:P55" si="34">H54/$C54</f>
        <v>0</v>
      </c>
    </row>
    <row r="55" spans="1:18">
      <c r="A55" s="265"/>
      <c r="B55" t="s">
        <v>67</v>
      </c>
      <c r="C55" s="13" t="s">
        <v>93</v>
      </c>
      <c r="D55" s="33">
        <f>CHP!B36</f>
        <v>0</v>
      </c>
      <c r="E55" s="33">
        <f>CHP!C36</f>
        <v>264422</v>
      </c>
      <c r="F55" s="33">
        <f>CHP!D36</f>
        <v>19130</v>
      </c>
      <c r="G55" s="33">
        <f>CHP!E36</f>
        <v>8867285</v>
      </c>
      <c r="H55" s="33">
        <v>0</v>
      </c>
      <c r="I55" s="33">
        <f>CHP!F36</f>
        <v>192991</v>
      </c>
      <c r="J55" s="33">
        <v>0</v>
      </c>
      <c r="K55" s="43"/>
      <c r="L55" s="33" t="e">
        <f t="shared" si="29"/>
        <v>#VALUE!</v>
      </c>
      <c r="M55" s="33" t="e">
        <f t="shared" si="29"/>
        <v>#VALUE!</v>
      </c>
      <c r="N55" s="33" t="e">
        <f t="shared" si="30"/>
        <v>#VALUE!</v>
      </c>
      <c r="O55" s="33" t="e">
        <f t="shared" si="33"/>
        <v>#VALUE!</v>
      </c>
      <c r="P55" s="33" t="e">
        <f t="shared" si="34"/>
        <v>#VALUE!</v>
      </c>
    </row>
    <row r="56" spans="1:18" s="56" customFormat="1">
      <c r="C56" s="57"/>
      <c r="D56" s="57"/>
      <c r="E56" s="57"/>
      <c r="F56" s="57"/>
      <c r="K56" s="58"/>
    </row>
    <row r="57" spans="1:18" ht="15.75" thickBot="1"/>
    <row r="58" spans="1:18" s="51" customFormat="1" ht="40.5" customHeight="1" thickBot="1">
      <c r="A58" s="50" t="s">
        <v>92</v>
      </c>
      <c r="C58" s="52">
        <f>C13+C20+C49+SUM(C21:C28)+SUM(C50:C55)</f>
        <v>4041046.7222999996</v>
      </c>
      <c r="D58" s="52">
        <f t="shared" ref="D58:I58" si="35">D13+D20+D49+SUM(D21:D28)+SUM(D50:D55)</f>
        <v>62025017</v>
      </c>
      <c r="E58" s="52">
        <f t="shared" si="35"/>
        <v>471174</v>
      </c>
      <c r="F58" s="52">
        <f t="shared" si="35"/>
        <v>404244</v>
      </c>
      <c r="G58" s="52">
        <f t="shared" si="35"/>
        <v>9628148</v>
      </c>
      <c r="H58" s="52">
        <f t="shared" si="35"/>
        <v>168664</v>
      </c>
      <c r="I58" s="52">
        <f t="shared" si="35"/>
        <v>192991</v>
      </c>
      <c r="J58" s="52">
        <f>J13+J20+J49+SUM(J21:J28)+SUM(J50:J55)</f>
        <v>-114095</v>
      </c>
      <c r="K58" s="15"/>
      <c r="L58" s="51">
        <f>D58/$C$58</f>
        <v>15.348750277427596</v>
      </c>
      <c r="M58" s="51">
        <f t="shared" ref="M58:P58" si="36">E58/$C$58</f>
        <v>0.11659701863873202</v>
      </c>
      <c r="N58" s="51">
        <f t="shared" si="36"/>
        <v>0.10003447813885229</v>
      </c>
      <c r="O58" s="51">
        <f t="shared" si="36"/>
        <v>2.3825876466283589</v>
      </c>
      <c r="P58" s="51">
        <f t="shared" si="36"/>
        <v>4.1737701043952122E-2</v>
      </c>
    </row>
  </sheetData>
  <mergeCells count="7">
    <mergeCell ref="D1:J1"/>
    <mergeCell ref="A53:A55"/>
    <mergeCell ref="A30:A48"/>
    <mergeCell ref="A21:A28"/>
    <mergeCell ref="A4:A12"/>
    <mergeCell ref="A14:A19"/>
    <mergeCell ref="A50:A52"/>
  </mergeCells>
  <pageMargins left="0.7" right="0.7" top="0.75" bottom="0.75" header="0.3" footer="0.3"/>
  <pageSetup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5.5703125" customWidth="1"/>
  </cols>
  <sheetData>
    <row r="1" spans="1:5">
      <c r="A1" s="3" t="s">
        <v>19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11230</v>
      </c>
      <c r="C4" s="5">
        <v>1</v>
      </c>
      <c r="D4" s="5">
        <v>35</v>
      </c>
      <c r="E4" s="5"/>
    </row>
    <row r="5" spans="1:5">
      <c r="A5" s="4">
        <v>41426</v>
      </c>
      <c r="B5" s="5">
        <v>9417</v>
      </c>
      <c r="C5" s="5">
        <v>0</v>
      </c>
      <c r="D5" s="5">
        <v>1</v>
      </c>
      <c r="E5" s="5"/>
    </row>
    <row r="6" spans="1:5">
      <c r="A6" s="4">
        <v>41456</v>
      </c>
      <c r="B6" s="5">
        <v>9530</v>
      </c>
      <c r="C6" s="5">
        <v>0</v>
      </c>
      <c r="D6" s="5">
        <v>3</v>
      </c>
      <c r="E6" s="5"/>
    </row>
    <row r="7" spans="1:5">
      <c r="A7" s="4">
        <v>41487</v>
      </c>
      <c r="B7" s="5">
        <v>9193</v>
      </c>
      <c r="C7" s="5">
        <v>0</v>
      </c>
      <c r="D7" s="5">
        <v>19</v>
      </c>
      <c r="E7" s="5"/>
    </row>
    <row r="8" spans="1:5">
      <c r="A8" s="4">
        <v>41518</v>
      </c>
      <c r="B8" s="5">
        <v>19462</v>
      </c>
      <c r="C8" s="5">
        <v>1</v>
      </c>
      <c r="D8" s="5">
        <v>529</v>
      </c>
      <c r="E8" s="5"/>
    </row>
    <row r="9" spans="1:5">
      <c r="A9" s="4">
        <v>41548</v>
      </c>
      <c r="B9" s="5">
        <v>19634</v>
      </c>
      <c r="C9" s="5">
        <v>31</v>
      </c>
      <c r="D9" s="5">
        <v>463</v>
      </c>
      <c r="E9" s="5"/>
    </row>
    <row r="10" spans="1:5">
      <c r="A10" s="4">
        <v>41579</v>
      </c>
      <c r="B10" s="5">
        <v>20539</v>
      </c>
      <c r="C10" s="5">
        <v>204</v>
      </c>
      <c r="D10" s="5">
        <v>540</v>
      </c>
      <c r="E10" s="5"/>
    </row>
    <row r="11" spans="1:5">
      <c r="A11" s="4">
        <v>41609</v>
      </c>
      <c r="B11" s="5">
        <v>18738</v>
      </c>
      <c r="C11" s="5">
        <v>277</v>
      </c>
      <c r="D11" s="5">
        <v>306</v>
      </c>
      <c r="E11" s="5"/>
    </row>
    <row r="12" spans="1:5">
      <c r="A12" s="4">
        <v>41640</v>
      </c>
      <c r="B12" s="5">
        <v>21639</v>
      </c>
      <c r="C12" s="5">
        <v>343</v>
      </c>
      <c r="D12" s="5">
        <v>436</v>
      </c>
      <c r="E12" s="5"/>
    </row>
    <row r="13" spans="1:5">
      <c r="A13" s="4">
        <v>41671</v>
      </c>
      <c r="B13" s="5">
        <v>19810</v>
      </c>
      <c r="C13" s="5">
        <v>300</v>
      </c>
      <c r="D13" s="5">
        <v>384</v>
      </c>
      <c r="E13" s="5"/>
    </row>
    <row r="14" spans="1:5">
      <c r="A14" s="4">
        <v>41699</v>
      </c>
      <c r="B14" s="5">
        <v>19820</v>
      </c>
      <c r="C14" s="5">
        <v>300</v>
      </c>
      <c r="D14" s="5">
        <v>400</v>
      </c>
      <c r="E14" s="5"/>
    </row>
    <row r="15" spans="1:5">
      <c r="A15" s="4">
        <v>41730</v>
      </c>
      <c r="B15" s="5">
        <v>18221</v>
      </c>
      <c r="C15" s="5">
        <v>133</v>
      </c>
      <c r="D15" s="5">
        <v>432</v>
      </c>
      <c r="E15" s="5"/>
    </row>
    <row r="16" spans="1:5">
      <c r="A16" s="4">
        <v>41760</v>
      </c>
      <c r="B16" s="5">
        <v>8112</v>
      </c>
      <c r="C16" s="5">
        <v>17</v>
      </c>
      <c r="D16" s="5">
        <v>8</v>
      </c>
      <c r="E16" s="5"/>
    </row>
    <row r="17" spans="1:5">
      <c r="A17" s="4">
        <v>41791</v>
      </c>
      <c r="B17" s="5">
        <v>9417</v>
      </c>
      <c r="C17" s="5">
        <v>0</v>
      </c>
      <c r="D17" s="5">
        <v>1</v>
      </c>
      <c r="E17" s="5"/>
    </row>
    <row r="18" spans="1:5">
      <c r="A18" s="4">
        <v>41821</v>
      </c>
      <c r="B18" s="5">
        <v>6764</v>
      </c>
      <c r="C18" s="5">
        <v>0</v>
      </c>
      <c r="D18" s="5">
        <v>1</v>
      </c>
      <c r="E18" s="5"/>
    </row>
    <row r="19" spans="1:5">
      <c r="A19" s="4">
        <v>41852</v>
      </c>
      <c r="B19" s="5">
        <v>8312</v>
      </c>
      <c r="C19" s="5">
        <v>0</v>
      </c>
      <c r="D19" s="5">
        <v>17</v>
      </c>
      <c r="E19" s="5"/>
    </row>
    <row r="20" spans="1:5">
      <c r="A20" s="4">
        <v>41883</v>
      </c>
      <c r="B20" s="5">
        <v>19034</v>
      </c>
      <c r="C20" s="5">
        <v>0</v>
      </c>
      <c r="D20" s="5">
        <v>418</v>
      </c>
      <c r="E20" s="5"/>
    </row>
    <row r="21" spans="1:5">
      <c r="A21" s="4">
        <v>41913</v>
      </c>
      <c r="B21" s="5">
        <v>17680</v>
      </c>
      <c r="C21" s="5">
        <v>20</v>
      </c>
      <c r="D21" s="5">
        <v>336</v>
      </c>
      <c r="E21" s="5"/>
    </row>
    <row r="22" spans="1:5">
      <c r="A22" s="4">
        <v>41944</v>
      </c>
      <c r="B22" s="5">
        <v>20381</v>
      </c>
      <c r="C22" s="5">
        <v>153</v>
      </c>
      <c r="D22" s="5">
        <v>423</v>
      </c>
      <c r="E22" s="5"/>
    </row>
    <row r="23" spans="1:5">
      <c r="A23" s="4">
        <v>41974</v>
      </c>
      <c r="B23" s="5">
        <v>18763</v>
      </c>
      <c r="C23" s="5">
        <v>240</v>
      </c>
      <c r="D23" s="5">
        <v>283</v>
      </c>
      <c r="E23" s="5"/>
    </row>
    <row r="24" spans="1:5">
      <c r="A24" s="4">
        <v>42005</v>
      </c>
      <c r="B24" s="5">
        <v>21761</v>
      </c>
      <c r="C24" s="5">
        <v>356</v>
      </c>
      <c r="D24" s="5">
        <v>397</v>
      </c>
      <c r="E24" s="5"/>
    </row>
    <row r="25" spans="1:5">
      <c r="A25" s="4">
        <v>42036</v>
      </c>
      <c r="B25" s="5">
        <v>19044</v>
      </c>
      <c r="C25" s="5">
        <v>342</v>
      </c>
      <c r="D25" s="5">
        <v>310</v>
      </c>
      <c r="E25" s="5"/>
    </row>
    <row r="26" spans="1:5">
      <c r="A26" s="4">
        <v>42064</v>
      </c>
      <c r="B26" s="5">
        <v>20642</v>
      </c>
      <c r="C26" s="5">
        <v>266</v>
      </c>
      <c r="D26" s="5">
        <v>400</v>
      </c>
      <c r="E26" s="5"/>
    </row>
    <row r="27" spans="1:5">
      <c r="A27" s="4">
        <v>42095</v>
      </c>
      <c r="B27" s="5">
        <v>13396</v>
      </c>
      <c r="C27" s="5">
        <v>85</v>
      </c>
      <c r="D27" s="5">
        <v>268</v>
      </c>
      <c r="E27" s="5"/>
    </row>
    <row r="28" spans="1:5">
      <c r="A28" s="4">
        <v>42125</v>
      </c>
      <c r="B28" s="2"/>
      <c r="C28" s="2"/>
      <c r="D28" s="2"/>
      <c r="E28" s="2"/>
    </row>
    <row r="29" spans="1:5">
      <c r="A29" s="4">
        <v>42156</v>
      </c>
      <c r="B29" s="2"/>
      <c r="C29" s="2"/>
      <c r="D29" s="2"/>
      <c r="E29" s="2"/>
    </row>
    <row r="30" spans="1:5">
      <c r="A30" s="4">
        <v>42186</v>
      </c>
      <c r="B30" s="2"/>
      <c r="C30" s="2"/>
      <c r="D30" s="2"/>
      <c r="E30" s="2"/>
    </row>
    <row r="31" spans="1:5">
      <c r="A31" s="4">
        <v>42217</v>
      </c>
      <c r="B31" s="2"/>
      <c r="C31" s="2"/>
      <c r="D31" s="2"/>
      <c r="E31" s="2"/>
    </row>
    <row r="32" spans="1:5">
      <c r="A32" s="4">
        <v>42248</v>
      </c>
      <c r="B32" s="2"/>
      <c r="C32" s="2"/>
      <c r="D32" s="2"/>
      <c r="E32" s="2"/>
    </row>
    <row r="33" spans="1:5">
      <c r="A33" s="4">
        <v>42278</v>
      </c>
      <c r="B33" s="2"/>
      <c r="C33" s="2"/>
      <c r="D33" s="2"/>
      <c r="E33" s="2"/>
    </row>
    <row r="34" spans="1:5">
      <c r="A34" s="4">
        <v>42309</v>
      </c>
      <c r="B34" s="2"/>
      <c r="C34" s="2"/>
      <c r="D34" s="2"/>
      <c r="E34" s="2"/>
    </row>
    <row r="35" spans="1:5">
      <c r="A35" s="4">
        <v>42339</v>
      </c>
      <c r="B35" s="6"/>
      <c r="C35" s="6"/>
      <c r="D35" s="6"/>
      <c r="E35" s="2"/>
    </row>
    <row r="36" spans="1:5">
      <c r="A36" s="7" t="s">
        <v>15</v>
      </c>
      <c r="B36" s="8">
        <f>SUM(B12:B23)</f>
        <v>187953</v>
      </c>
      <c r="C36" s="8">
        <f t="shared" ref="C36:E36" si="0">SUM(C12:C23)</f>
        <v>1506</v>
      </c>
      <c r="D36" s="8">
        <f t="shared" si="0"/>
        <v>3139</v>
      </c>
      <c r="E36" s="8">
        <f t="shared" si="0"/>
        <v>0</v>
      </c>
    </row>
    <row r="37" spans="1:5">
      <c r="A37" s="78" t="s">
        <v>145</v>
      </c>
      <c r="B37" s="81">
        <f>SUM(B4:B15)</f>
        <v>197233</v>
      </c>
      <c r="C37" s="81">
        <f t="shared" ref="C37:E37" si="1">SUM(C4:C15)</f>
        <v>1590</v>
      </c>
      <c r="D37" s="81">
        <f t="shared" si="1"/>
        <v>3548</v>
      </c>
      <c r="E37" s="81">
        <f t="shared" si="1"/>
        <v>0</v>
      </c>
    </row>
    <row r="38" spans="1:5">
      <c r="A38" s="78" t="s">
        <v>144</v>
      </c>
      <c r="B38" s="81">
        <f>SUM(B16:B27)</f>
        <v>183306</v>
      </c>
      <c r="C38" s="81">
        <f t="shared" ref="C38:E38" si="2">SUM(C16:C27)</f>
        <v>1479</v>
      </c>
      <c r="D38" s="81">
        <f t="shared" si="2"/>
        <v>2862</v>
      </c>
      <c r="E38" s="81">
        <f t="shared" si="2"/>
        <v>0</v>
      </c>
    </row>
  </sheetData>
  <conditionalFormatting sqref="B28:E36">
    <cfRule type="expression" dxfId="162" priority="3">
      <formula>MOD(ROW(),2)=1</formula>
    </cfRule>
  </conditionalFormatting>
  <conditionalFormatting sqref="B4:E27">
    <cfRule type="expression" dxfId="161" priority="2">
      <formula>MOD(ROW(),2)=1</formula>
    </cfRule>
  </conditionalFormatting>
  <conditionalFormatting sqref="B37:E38">
    <cfRule type="expression" dxfId="160" priority="1">
      <formula>MOD(ROW(),2)=1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8"/>
  <sheetViews>
    <sheetView workbookViewId="0">
      <selection activeCell="F38" sqref="F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.5703125" customWidth="1"/>
    <col min="6" max="6" width="17.42578125" customWidth="1"/>
  </cols>
  <sheetData>
    <row r="1" spans="1:6">
      <c r="A1" s="3" t="s">
        <v>21</v>
      </c>
    </row>
    <row r="3" spans="1:6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  <c r="F3" s="9" t="s">
        <v>30</v>
      </c>
    </row>
    <row r="4" spans="1:6">
      <c r="A4" s="4">
        <v>41395</v>
      </c>
      <c r="B4" s="5">
        <v>30390</v>
      </c>
      <c r="C4" s="5">
        <v>100</v>
      </c>
      <c r="D4" s="5">
        <v>379</v>
      </c>
      <c r="E4" s="5"/>
      <c r="F4" s="5">
        <v>9476</v>
      </c>
    </row>
    <row r="5" spans="1:6">
      <c r="A5" s="4">
        <v>41426</v>
      </c>
      <c r="B5" s="5">
        <v>29191</v>
      </c>
      <c r="C5" s="5">
        <v>148</v>
      </c>
      <c r="D5" s="5">
        <v>142</v>
      </c>
      <c r="E5" s="5"/>
      <c r="F5" s="5">
        <v>13348</v>
      </c>
    </row>
    <row r="6" spans="1:6">
      <c r="A6" s="4">
        <v>41456</v>
      </c>
      <c r="B6" s="5">
        <v>36440</v>
      </c>
      <c r="C6" s="5">
        <v>59</v>
      </c>
      <c r="D6" s="5">
        <v>407</v>
      </c>
      <c r="E6" s="5"/>
      <c r="F6" s="5">
        <v>16607</v>
      </c>
    </row>
    <row r="7" spans="1:6">
      <c r="A7" s="4">
        <v>41487</v>
      </c>
      <c r="B7" s="5">
        <v>35235</v>
      </c>
      <c r="C7" s="5">
        <v>60</v>
      </c>
      <c r="D7" s="5">
        <v>50</v>
      </c>
      <c r="E7" s="5"/>
      <c r="F7" s="5">
        <v>13427</v>
      </c>
    </row>
    <row r="8" spans="1:6">
      <c r="A8" s="4">
        <v>41518</v>
      </c>
      <c r="B8" s="5">
        <v>53174</v>
      </c>
      <c r="C8" s="5">
        <v>50</v>
      </c>
      <c r="D8" s="5">
        <v>880</v>
      </c>
      <c r="E8" s="5"/>
      <c r="F8" s="5">
        <v>5770</v>
      </c>
    </row>
    <row r="9" spans="1:6">
      <c r="A9" s="4">
        <v>41548</v>
      </c>
      <c r="B9" s="5">
        <v>41017</v>
      </c>
      <c r="C9" s="5">
        <v>543</v>
      </c>
      <c r="D9" s="5">
        <v>1085</v>
      </c>
      <c r="E9" s="5"/>
      <c r="F9" s="5">
        <v>1474</v>
      </c>
    </row>
    <row r="10" spans="1:6">
      <c r="A10" s="4">
        <v>41579</v>
      </c>
      <c r="B10" s="5">
        <v>58602</v>
      </c>
      <c r="C10" s="5">
        <v>400</v>
      </c>
      <c r="D10" s="5">
        <v>1669</v>
      </c>
      <c r="E10" s="5"/>
      <c r="F10" s="5">
        <v>0</v>
      </c>
    </row>
    <row r="11" spans="1:6">
      <c r="A11" s="4">
        <v>41609</v>
      </c>
      <c r="B11" s="5">
        <v>58982</v>
      </c>
      <c r="C11" s="5">
        <v>450</v>
      </c>
      <c r="D11" s="5">
        <v>2108</v>
      </c>
      <c r="E11" s="5"/>
      <c r="F11" s="5">
        <v>0</v>
      </c>
    </row>
    <row r="12" spans="1:6">
      <c r="A12" s="4">
        <v>41640</v>
      </c>
      <c r="B12" s="5">
        <v>61841</v>
      </c>
      <c r="C12" s="5">
        <v>1000</v>
      </c>
      <c r="D12" s="5">
        <v>2288</v>
      </c>
      <c r="E12" s="5"/>
      <c r="F12" s="5">
        <v>0</v>
      </c>
    </row>
    <row r="13" spans="1:6">
      <c r="A13" s="4">
        <v>41671</v>
      </c>
      <c r="B13" s="5">
        <v>53088</v>
      </c>
      <c r="C13" s="5">
        <v>607</v>
      </c>
      <c r="D13" s="5">
        <v>2026</v>
      </c>
      <c r="E13" s="5"/>
      <c r="F13" s="5">
        <v>0</v>
      </c>
    </row>
    <row r="14" spans="1:6">
      <c r="A14" s="4">
        <v>41699</v>
      </c>
      <c r="B14" s="5">
        <v>53088</v>
      </c>
      <c r="C14" s="5">
        <v>267</v>
      </c>
      <c r="D14" s="5">
        <v>2026</v>
      </c>
      <c r="E14" s="5"/>
      <c r="F14" s="5">
        <v>0</v>
      </c>
    </row>
    <row r="15" spans="1:6">
      <c r="A15" s="4">
        <v>41730</v>
      </c>
      <c r="B15" s="5">
        <v>49586</v>
      </c>
      <c r="C15" s="5">
        <v>400</v>
      </c>
      <c r="D15" s="5">
        <v>2155</v>
      </c>
      <c r="E15" s="5"/>
      <c r="F15" s="5">
        <v>0</v>
      </c>
    </row>
    <row r="16" spans="1:6">
      <c r="A16" s="4">
        <v>41760</v>
      </c>
      <c r="B16" s="5">
        <v>32439</v>
      </c>
      <c r="C16" s="5">
        <v>18</v>
      </c>
      <c r="D16" s="5">
        <v>1514</v>
      </c>
      <c r="E16" s="5"/>
      <c r="F16" s="5">
        <v>4590</v>
      </c>
    </row>
    <row r="17" spans="1:6">
      <c r="A17" s="4">
        <v>41791</v>
      </c>
      <c r="B17" s="5">
        <v>23295</v>
      </c>
      <c r="C17" s="5">
        <v>148</v>
      </c>
      <c r="D17" s="5">
        <v>142</v>
      </c>
      <c r="E17" s="5"/>
      <c r="F17" s="5">
        <v>5849</v>
      </c>
    </row>
    <row r="18" spans="1:6">
      <c r="A18" s="4">
        <v>41821</v>
      </c>
      <c r="B18" s="5">
        <v>34448</v>
      </c>
      <c r="C18" s="5">
        <v>1</v>
      </c>
      <c r="D18" s="5">
        <v>359</v>
      </c>
      <c r="E18" s="5"/>
      <c r="F18" s="5">
        <v>9899</v>
      </c>
    </row>
    <row r="19" spans="1:6">
      <c r="A19" s="4">
        <v>41852</v>
      </c>
      <c r="B19" s="5">
        <v>33367</v>
      </c>
      <c r="C19" s="5">
        <v>0</v>
      </c>
      <c r="D19" s="5">
        <v>882</v>
      </c>
      <c r="E19" s="5"/>
      <c r="F19" s="5">
        <v>7622</v>
      </c>
    </row>
    <row r="20" spans="1:6">
      <c r="A20" s="4">
        <v>41883</v>
      </c>
      <c r="B20" s="5">
        <v>50222</v>
      </c>
      <c r="C20" s="5">
        <v>50</v>
      </c>
      <c r="D20" s="5">
        <v>2258</v>
      </c>
      <c r="E20" s="5"/>
      <c r="F20" s="5">
        <v>5770</v>
      </c>
    </row>
    <row r="21" spans="1:6">
      <c r="A21" s="4">
        <v>41913</v>
      </c>
      <c r="B21" s="5">
        <v>53106</v>
      </c>
      <c r="C21" s="5">
        <v>30</v>
      </c>
      <c r="D21" s="5">
        <v>982</v>
      </c>
      <c r="E21" s="5"/>
      <c r="F21" s="5">
        <v>129</v>
      </c>
    </row>
    <row r="22" spans="1:6">
      <c r="A22" s="4">
        <v>41944</v>
      </c>
      <c r="B22" s="5">
        <v>57107</v>
      </c>
      <c r="C22" s="5">
        <v>400</v>
      </c>
      <c r="D22" s="5">
        <v>957</v>
      </c>
      <c r="E22" s="5"/>
      <c r="F22" s="5">
        <v>0</v>
      </c>
    </row>
    <row r="23" spans="1:6">
      <c r="A23" s="4">
        <v>41974</v>
      </c>
      <c r="B23" s="5">
        <v>54194</v>
      </c>
      <c r="C23" s="5">
        <v>553</v>
      </c>
      <c r="D23" s="5">
        <v>664</v>
      </c>
      <c r="E23" s="5"/>
      <c r="F23" s="5">
        <v>0</v>
      </c>
    </row>
    <row r="24" spans="1:6">
      <c r="A24" s="4">
        <v>42005</v>
      </c>
      <c r="B24" s="5">
        <v>60344</v>
      </c>
      <c r="C24" s="5">
        <v>801</v>
      </c>
      <c r="D24" s="5">
        <v>932</v>
      </c>
      <c r="E24" s="5"/>
      <c r="F24" s="5">
        <v>0</v>
      </c>
    </row>
    <row r="25" spans="1:6">
      <c r="A25" s="4">
        <v>42036</v>
      </c>
      <c r="B25" s="5">
        <v>54693</v>
      </c>
      <c r="C25" s="5">
        <v>900</v>
      </c>
      <c r="D25" s="5">
        <v>802</v>
      </c>
      <c r="E25" s="5"/>
      <c r="F25" s="5">
        <v>0</v>
      </c>
    </row>
    <row r="26" spans="1:6">
      <c r="A26" s="4">
        <v>42064</v>
      </c>
      <c r="B26" s="5">
        <v>60520</v>
      </c>
      <c r="C26" s="5">
        <v>267</v>
      </c>
      <c r="D26" s="5">
        <v>1039</v>
      </c>
      <c r="E26" s="5"/>
      <c r="F26" s="5">
        <v>0</v>
      </c>
    </row>
    <row r="27" spans="1:6">
      <c r="A27" s="4">
        <v>42095</v>
      </c>
      <c r="B27" s="5">
        <v>40710</v>
      </c>
      <c r="C27" s="5">
        <v>200</v>
      </c>
      <c r="D27" s="5">
        <v>673</v>
      </c>
      <c r="E27" s="5"/>
      <c r="F27" s="5">
        <v>0</v>
      </c>
    </row>
    <row r="28" spans="1:6">
      <c r="A28" s="4">
        <v>42125</v>
      </c>
      <c r="B28" s="5"/>
      <c r="C28" s="5"/>
      <c r="D28" s="5"/>
      <c r="E28" s="5"/>
      <c r="F28" s="5"/>
    </row>
    <row r="29" spans="1:6">
      <c r="A29" s="4">
        <v>42156</v>
      </c>
      <c r="B29" s="5"/>
      <c r="C29" s="5"/>
      <c r="D29" s="5"/>
      <c r="E29" s="5"/>
      <c r="F29" s="5"/>
    </row>
    <row r="30" spans="1:6">
      <c r="A30" s="4">
        <v>42186</v>
      </c>
      <c r="B30" s="5"/>
      <c r="C30" s="5"/>
      <c r="D30" s="5"/>
      <c r="E30" s="5"/>
      <c r="F30" s="5"/>
    </row>
    <row r="31" spans="1:6">
      <c r="A31" s="4">
        <v>42217</v>
      </c>
      <c r="B31" s="5"/>
      <c r="C31" s="5"/>
      <c r="D31" s="5"/>
      <c r="E31" s="5"/>
      <c r="F31" s="5"/>
    </row>
    <row r="32" spans="1:6">
      <c r="A32" s="4">
        <v>42248</v>
      </c>
      <c r="B32" s="5"/>
      <c r="C32" s="5"/>
      <c r="D32" s="5"/>
      <c r="E32" s="5"/>
      <c r="F32" s="5"/>
    </row>
    <row r="33" spans="1:6">
      <c r="A33" s="4">
        <v>42278</v>
      </c>
      <c r="B33" s="5"/>
      <c r="C33" s="5"/>
      <c r="D33" s="5"/>
      <c r="E33" s="5"/>
      <c r="F33" s="5"/>
    </row>
    <row r="34" spans="1:6">
      <c r="A34" s="4">
        <v>42309</v>
      </c>
      <c r="B34" s="5"/>
      <c r="C34" s="5"/>
      <c r="D34" s="5"/>
      <c r="E34" s="5"/>
      <c r="F34" s="5"/>
    </row>
    <row r="35" spans="1:6">
      <c r="A35" s="4">
        <v>42339</v>
      </c>
      <c r="B35" s="5"/>
      <c r="C35" s="5"/>
      <c r="D35" s="5"/>
      <c r="E35" s="5"/>
      <c r="F35" s="5"/>
    </row>
    <row r="36" spans="1:6">
      <c r="A36" s="7" t="s">
        <v>15</v>
      </c>
      <c r="B36" s="8">
        <f>SUM(B12:B23)</f>
        <v>555781</v>
      </c>
      <c r="C36" s="8">
        <f t="shared" ref="C36" si="0">SUM(C12:C23)</f>
        <v>3474</v>
      </c>
      <c r="D36" s="8">
        <f>SUM(D12:D23)</f>
        <v>16253</v>
      </c>
      <c r="E36" s="8">
        <f>SUM(E12:E23)</f>
        <v>0</v>
      </c>
      <c r="F36" s="8">
        <f>SUM(F12:F23)</f>
        <v>33859</v>
      </c>
    </row>
    <row r="37" spans="1:6">
      <c r="A37" s="78" t="s">
        <v>145</v>
      </c>
      <c r="B37" s="81">
        <f>SUM(B4:B15)</f>
        <v>560634</v>
      </c>
      <c r="C37" s="81">
        <f t="shared" ref="C37:E37" si="1">SUM(C4:C15)</f>
        <v>4084</v>
      </c>
      <c r="D37" s="81">
        <f t="shared" si="1"/>
        <v>15215</v>
      </c>
      <c r="E37" s="81">
        <f t="shared" si="1"/>
        <v>0</v>
      </c>
      <c r="F37" s="81">
        <f t="shared" ref="F37" si="2">SUM(F4:F15)</f>
        <v>60102</v>
      </c>
    </row>
    <row r="38" spans="1:6">
      <c r="A38" s="78" t="s">
        <v>144</v>
      </c>
      <c r="B38" s="81">
        <f>SUM(B16:B27)</f>
        <v>554445</v>
      </c>
      <c r="C38" s="81">
        <f t="shared" ref="C38:E38" si="3">SUM(C16:C27)</f>
        <v>3368</v>
      </c>
      <c r="D38" s="81">
        <f t="shared" si="3"/>
        <v>11204</v>
      </c>
      <c r="E38" s="81">
        <f t="shared" si="3"/>
        <v>0</v>
      </c>
      <c r="F38" s="81">
        <f t="shared" ref="F38" si="4">SUM(F16:F27)</f>
        <v>33859</v>
      </c>
    </row>
  </sheetData>
  <conditionalFormatting sqref="B28:D35 F28:F35 B36:F36">
    <cfRule type="expression" dxfId="159" priority="4">
      <formula>MOD(ROW(),2)=1</formula>
    </cfRule>
  </conditionalFormatting>
  <conditionalFormatting sqref="B4:F4 B5:D27 F5:F27 E5:E35">
    <cfRule type="expression" dxfId="158" priority="3">
      <formula>MOD(ROW(),2)=1</formula>
    </cfRule>
  </conditionalFormatting>
  <conditionalFormatting sqref="B37:E38">
    <cfRule type="expression" dxfId="157" priority="2">
      <formula>MOD(ROW(),2)=1</formula>
    </cfRule>
  </conditionalFormatting>
  <conditionalFormatting sqref="F37:F38">
    <cfRule type="expression" dxfId="156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5.7109375" customWidth="1"/>
  </cols>
  <sheetData>
    <row r="1" spans="1:5">
      <c r="A1" s="3" t="s">
        <v>22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99361</v>
      </c>
      <c r="C4" s="5">
        <v>168</v>
      </c>
      <c r="D4" s="5">
        <v>2609</v>
      </c>
      <c r="E4" s="5"/>
    </row>
    <row r="5" spans="1:5">
      <c r="A5" s="4">
        <v>41426</v>
      </c>
      <c r="B5" s="5">
        <v>151197</v>
      </c>
      <c r="C5" s="5">
        <v>147</v>
      </c>
      <c r="D5" s="5">
        <v>3493</v>
      </c>
      <c r="E5" s="5"/>
    </row>
    <row r="6" spans="1:5">
      <c r="A6" s="4">
        <v>41456</v>
      </c>
      <c r="B6" s="5">
        <v>225140</v>
      </c>
      <c r="C6" s="5">
        <v>118</v>
      </c>
      <c r="D6" s="5">
        <v>4183</v>
      </c>
      <c r="E6" s="5"/>
    </row>
    <row r="7" spans="1:5">
      <c r="A7" s="4">
        <v>41487</v>
      </c>
      <c r="B7" s="5">
        <v>215734</v>
      </c>
      <c r="C7" s="5">
        <v>131</v>
      </c>
      <c r="D7" s="5">
        <v>3975</v>
      </c>
      <c r="E7" s="5"/>
    </row>
    <row r="8" spans="1:5">
      <c r="A8" s="4">
        <v>41518</v>
      </c>
      <c r="B8" s="5">
        <v>140198</v>
      </c>
      <c r="C8" s="5">
        <v>142</v>
      </c>
      <c r="D8" s="5">
        <v>4344</v>
      </c>
      <c r="E8" s="5"/>
    </row>
    <row r="9" spans="1:5">
      <c r="A9" s="4">
        <v>41548</v>
      </c>
      <c r="B9" s="5">
        <v>122264</v>
      </c>
      <c r="C9" s="5">
        <v>285</v>
      </c>
      <c r="D9" s="5">
        <v>4452</v>
      </c>
      <c r="E9" s="5"/>
    </row>
    <row r="10" spans="1:5">
      <c r="A10" s="4">
        <v>41579</v>
      </c>
      <c r="B10" s="5">
        <v>117335</v>
      </c>
      <c r="C10" s="5">
        <v>700</v>
      </c>
      <c r="D10" s="5">
        <v>4743</v>
      </c>
      <c r="E10" s="5"/>
    </row>
    <row r="11" spans="1:5">
      <c r="A11" s="4">
        <v>41609</v>
      </c>
      <c r="B11" s="5">
        <v>116047</v>
      </c>
      <c r="C11" s="5">
        <v>797</v>
      </c>
      <c r="D11" s="5">
        <v>4779</v>
      </c>
      <c r="E11" s="5"/>
    </row>
    <row r="12" spans="1:5">
      <c r="A12" s="4">
        <v>41640</v>
      </c>
      <c r="B12" s="5">
        <v>114837</v>
      </c>
      <c r="C12" s="5">
        <v>751</v>
      </c>
      <c r="D12" s="5">
        <v>5266</v>
      </c>
      <c r="E12" s="5"/>
    </row>
    <row r="13" spans="1:5">
      <c r="A13" s="4">
        <v>41671</v>
      </c>
      <c r="B13" s="5">
        <v>107025</v>
      </c>
      <c r="C13" s="5">
        <v>687</v>
      </c>
      <c r="D13" s="5">
        <v>3314</v>
      </c>
      <c r="E13" s="5"/>
    </row>
    <row r="14" spans="1:5">
      <c r="A14" s="4">
        <v>41699</v>
      </c>
      <c r="B14" s="5">
        <v>107025</v>
      </c>
      <c r="C14" s="5">
        <v>687</v>
      </c>
      <c r="D14" s="5">
        <v>3314</v>
      </c>
      <c r="E14" s="5"/>
    </row>
    <row r="15" spans="1:5">
      <c r="A15" s="4">
        <v>41730</v>
      </c>
      <c r="B15" s="5">
        <v>107953</v>
      </c>
      <c r="C15" s="5">
        <v>561</v>
      </c>
      <c r="D15" s="5">
        <v>2916</v>
      </c>
      <c r="E15" s="5"/>
    </row>
    <row r="16" spans="1:5">
      <c r="A16" s="4">
        <v>41760</v>
      </c>
      <c r="B16" s="5">
        <v>117954</v>
      </c>
      <c r="C16" s="5">
        <v>201</v>
      </c>
      <c r="D16" s="5">
        <v>1625</v>
      </c>
      <c r="E16" s="5"/>
    </row>
    <row r="17" spans="1:5">
      <c r="A17" s="4">
        <v>41791</v>
      </c>
      <c r="B17" s="5">
        <v>151197</v>
      </c>
      <c r="C17" s="5">
        <v>169</v>
      </c>
      <c r="D17" s="5">
        <v>3493</v>
      </c>
      <c r="E17" s="5"/>
    </row>
    <row r="18" spans="1:5">
      <c r="A18" s="4">
        <v>41821</v>
      </c>
      <c r="B18" s="5">
        <v>209815</v>
      </c>
      <c r="C18" s="5">
        <v>192</v>
      </c>
      <c r="D18" s="5">
        <v>2274</v>
      </c>
      <c r="E18" s="5"/>
    </row>
    <row r="19" spans="1:5">
      <c r="A19" s="4">
        <v>41852</v>
      </c>
      <c r="B19" s="5">
        <v>217898</v>
      </c>
      <c r="C19" s="5">
        <v>181</v>
      </c>
      <c r="D19" s="5">
        <v>2340</v>
      </c>
      <c r="E19" s="5"/>
    </row>
    <row r="20" spans="1:5">
      <c r="A20" s="4">
        <v>41883</v>
      </c>
      <c r="B20" s="5">
        <v>171042</v>
      </c>
      <c r="C20" s="5">
        <v>144</v>
      </c>
      <c r="D20" s="5">
        <v>2777</v>
      </c>
      <c r="E20" s="5"/>
    </row>
    <row r="21" spans="1:5">
      <c r="A21" s="4">
        <v>41913</v>
      </c>
      <c r="B21" s="5">
        <v>122196</v>
      </c>
      <c r="C21" s="5">
        <v>825</v>
      </c>
      <c r="D21" s="5">
        <v>2104</v>
      </c>
      <c r="E21" s="5"/>
    </row>
    <row r="22" spans="1:5">
      <c r="A22" s="4">
        <v>41944</v>
      </c>
      <c r="B22" s="5">
        <v>118103</v>
      </c>
      <c r="C22" s="5">
        <v>700</v>
      </c>
      <c r="D22" s="5">
        <v>2328</v>
      </c>
      <c r="E22" s="5"/>
    </row>
    <row r="23" spans="1:5">
      <c r="A23" s="4">
        <v>41974</v>
      </c>
      <c r="B23" s="5">
        <v>114329</v>
      </c>
      <c r="C23" s="5">
        <v>1200</v>
      </c>
      <c r="D23" s="5">
        <v>1715</v>
      </c>
      <c r="E23" s="5"/>
    </row>
    <row r="24" spans="1:5">
      <c r="A24" s="4">
        <v>42005</v>
      </c>
      <c r="B24" s="5">
        <v>119798</v>
      </c>
      <c r="C24" s="5">
        <v>1021</v>
      </c>
      <c r="D24" s="5">
        <v>2196</v>
      </c>
      <c r="E24" s="5"/>
    </row>
    <row r="25" spans="1:5">
      <c r="A25" s="4">
        <v>42036</v>
      </c>
      <c r="B25" s="5">
        <v>105091</v>
      </c>
      <c r="C25" s="5">
        <v>690</v>
      </c>
      <c r="D25" s="5">
        <v>1863</v>
      </c>
      <c r="E25" s="5"/>
    </row>
    <row r="26" spans="1:5">
      <c r="A26" s="4">
        <v>42064</v>
      </c>
      <c r="B26" s="5">
        <v>119425</v>
      </c>
      <c r="C26" s="5">
        <v>687</v>
      </c>
      <c r="D26" s="5">
        <v>2460</v>
      </c>
      <c r="E26" s="5"/>
    </row>
    <row r="27" spans="1:5">
      <c r="A27" s="4">
        <v>42095</v>
      </c>
      <c r="B27" s="5">
        <v>85210</v>
      </c>
      <c r="C27" s="5">
        <v>490</v>
      </c>
      <c r="D27" s="5">
        <v>1625</v>
      </c>
      <c r="E27" s="5"/>
    </row>
    <row r="28" spans="1:5">
      <c r="A28" s="4">
        <v>42125</v>
      </c>
      <c r="B28" s="2"/>
      <c r="C28" s="2"/>
      <c r="D28" s="2"/>
      <c r="E28" s="5"/>
    </row>
    <row r="29" spans="1:5">
      <c r="A29" s="4">
        <v>42156</v>
      </c>
      <c r="B29" s="2"/>
      <c r="C29" s="2"/>
      <c r="D29" s="2"/>
      <c r="E29" s="5"/>
    </row>
    <row r="30" spans="1:5">
      <c r="A30" s="4">
        <v>42186</v>
      </c>
      <c r="B30" s="2"/>
      <c r="C30" s="2"/>
      <c r="D30" s="2"/>
      <c r="E30" s="5"/>
    </row>
    <row r="31" spans="1:5">
      <c r="A31" s="4">
        <v>42217</v>
      </c>
      <c r="B31" s="2"/>
      <c r="C31" s="2"/>
      <c r="D31" s="2"/>
      <c r="E31" s="5"/>
    </row>
    <row r="32" spans="1:5">
      <c r="A32" s="4">
        <v>42248</v>
      </c>
      <c r="B32" s="2"/>
      <c r="C32" s="2"/>
      <c r="D32" s="2"/>
      <c r="E32" s="5"/>
    </row>
    <row r="33" spans="1:5">
      <c r="A33" s="4">
        <v>42278</v>
      </c>
      <c r="B33" s="2"/>
      <c r="C33" s="2"/>
      <c r="D33" s="2"/>
      <c r="E33" s="5"/>
    </row>
    <row r="34" spans="1:5">
      <c r="A34" s="4">
        <v>42309</v>
      </c>
      <c r="B34" s="2"/>
      <c r="C34" s="2"/>
      <c r="D34" s="2"/>
      <c r="E34" s="5"/>
    </row>
    <row r="35" spans="1:5">
      <c r="A35" s="4">
        <v>42339</v>
      </c>
      <c r="B35" s="6"/>
      <c r="C35" s="6"/>
      <c r="D35" s="6"/>
      <c r="E35" s="5"/>
    </row>
    <row r="36" spans="1:5">
      <c r="A36" s="7" t="s">
        <v>15</v>
      </c>
      <c r="B36" s="8">
        <f>SUM(B12:B23)</f>
        <v>1659374</v>
      </c>
      <c r="C36" s="8">
        <f t="shared" ref="C36:E36" si="0">SUM(C12:C23)</f>
        <v>6298</v>
      </c>
      <c r="D36" s="8">
        <f t="shared" si="0"/>
        <v>33466</v>
      </c>
      <c r="E36" s="8">
        <f t="shared" si="0"/>
        <v>0</v>
      </c>
    </row>
    <row r="37" spans="1:5">
      <c r="A37" s="78" t="s">
        <v>145</v>
      </c>
      <c r="B37" s="81">
        <f>SUM(B4:B15)</f>
        <v>1624116</v>
      </c>
      <c r="C37" s="81">
        <f t="shared" ref="C37:E37" si="1">SUM(C4:C15)</f>
        <v>5174</v>
      </c>
      <c r="D37" s="81">
        <f t="shared" si="1"/>
        <v>47388</v>
      </c>
      <c r="E37" s="81">
        <f t="shared" si="1"/>
        <v>0</v>
      </c>
    </row>
    <row r="38" spans="1:5">
      <c r="A38" s="78" t="s">
        <v>144</v>
      </c>
      <c r="B38" s="81">
        <f>SUM(B16:B27)</f>
        <v>1652058</v>
      </c>
      <c r="C38" s="81">
        <f t="shared" ref="C38:E38" si="2">SUM(C16:C27)</f>
        <v>6500</v>
      </c>
      <c r="D38" s="81">
        <f t="shared" si="2"/>
        <v>26800</v>
      </c>
      <c r="E38" s="81">
        <f t="shared" si="2"/>
        <v>0</v>
      </c>
    </row>
  </sheetData>
  <conditionalFormatting sqref="B36:E36 B28:D35">
    <cfRule type="expression" dxfId="155" priority="3">
      <formula>MOD(ROW(),2)=1</formula>
    </cfRule>
  </conditionalFormatting>
  <conditionalFormatting sqref="B4:E4 B5:D27 E5:E35">
    <cfRule type="expression" dxfId="154" priority="2">
      <formula>MOD(ROW(),2)=1</formula>
    </cfRule>
  </conditionalFormatting>
  <conditionalFormatting sqref="B37:E38">
    <cfRule type="expression" dxfId="153" priority="1">
      <formula>MOD(ROW(),2)=1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8"/>
  <sheetViews>
    <sheetView workbookViewId="0">
      <selection activeCell="F40" sqref="F40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.140625" customWidth="1"/>
    <col min="6" max="6" width="17.85546875" customWidth="1"/>
  </cols>
  <sheetData>
    <row r="1" spans="1:6">
      <c r="A1" s="3" t="s">
        <v>28</v>
      </c>
    </row>
    <row r="3" spans="1:6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  <c r="F3" s="9" t="s">
        <v>30</v>
      </c>
    </row>
    <row r="4" spans="1:6">
      <c r="A4" s="4">
        <v>41395</v>
      </c>
      <c r="B4" s="5">
        <v>53629</v>
      </c>
      <c r="C4" s="5">
        <v>0</v>
      </c>
      <c r="D4" s="5">
        <v>266</v>
      </c>
      <c r="E4" s="5"/>
      <c r="F4" s="5">
        <v>1637</v>
      </c>
    </row>
    <row r="5" spans="1:6">
      <c r="A5" s="4">
        <v>41426</v>
      </c>
      <c r="B5" s="5">
        <v>48092</v>
      </c>
      <c r="C5" s="5">
        <v>0</v>
      </c>
      <c r="D5" s="5">
        <v>260</v>
      </c>
      <c r="E5" s="5"/>
      <c r="F5" s="5">
        <v>1895</v>
      </c>
    </row>
    <row r="6" spans="1:6">
      <c r="A6" s="4">
        <v>41456</v>
      </c>
      <c r="B6" s="5">
        <v>52879</v>
      </c>
      <c r="C6" s="5">
        <v>0</v>
      </c>
      <c r="D6" s="5">
        <v>350</v>
      </c>
      <c r="E6" s="5"/>
      <c r="F6" s="5">
        <v>322</v>
      </c>
    </row>
    <row r="7" spans="1:6">
      <c r="A7" s="4">
        <v>41487</v>
      </c>
      <c r="B7" s="5">
        <v>58254</v>
      </c>
      <c r="C7" s="5">
        <v>0</v>
      </c>
      <c r="D7" s="5">
        <v>260</v>
      </c>
      <c r="E7" s="5"/>
      <c r="F7" s="5">
        <v>1795</v>
      </c>
    </row>
    <row r="8" spans="1:6">
      <c r="A8" s="4">
        <v>41518</v>
      </c>
      <c r="B8" s="5">
        <v>77051</v>
      </c>
      <c r="C8" s="5">
        <v>0</v>
      </c>
      <c r="D8" s="5">
        <v>1413</v>
      </c>
      <c r="E8" s="5"/>
      <c r="F8" s="5">
        <v>1667</v>
      </c>
    </row>
    <row r="9" spans="1:6">
      <c r="A9" s="4">
        <v>41548</v>
      </c>
      <c r="B9" s="5">
        <v>78157</v>
      </c>
      <c r="C9" s="5">
        <v>0</v>
      </c>
      <c r="D9" s="5">
        <v>2714</v>
      </c>
      <c r="E9" s="5"/>
      <c r="F9" s="5">
        <v>96</v>
      </c>
    </row>
    <row r="10" spans="1:6">
      <c r="A10" s="4">
        <v>41579</v>
      </c>
      <c r="B10" s="5">
        <v>81425</v>
      </c>
      <c r="C10" s="5">
        <v>500</v>
      </c>
      <c r="D10" s="5">
        <v>411</v>
      </c>
      <c r="E10" s="5"/>
      <c r="F10" s="5">
        <v>0</v>
      </c>
    </row>
    <row r="11" spans="1:6">
      <c r="A11" s="4">
        <v>41609</v>
      </c>
      <c r="B11" s="5">
        <v>80280</v>
      </c>
      <c r="C11" s="5">
        <v>550</v>
      </c>
      <c r="D11" s="5">
        <v>1477</v>
      </c>
      <c r="E11" s="5"/>
      <c r="F11" s="5">
        <v>0</v>
      </c>
    </row>
    <row r="12" spans="1:6">
      <c r="A12" s="4">
        <v>41640</v>
      </c>
      <c r="B12" s="5">
        <v>86538</v>
      </c>
      <c r="C12" s="5">
        <v>900</v>
      </c>
      <c r="D12" s="5">
        <v>1692</v>
      </c>
      <c r="E12" s="5"/>
      <c r="F12" s="5">
        <v>0</v>
      </c>
    </row>
    <row r="13" spans="1:6">
      <c r="A13" s="4">
        <v>41671</v>
      </c>
      <c r="B13" s="5">
        <v>75245</v>
      </c>
      <c r="C13" s="5">
        <v>700</v>
      </c>
      <c r="D13" s="5">
        <v>974</v>
      </c>
      <c r="E13" s="5"/>
      <c r="F13" s="5">
        <v>0</v>
      </c>
    </row>
    <row r="14" spans="1:6">
      <c r="A14" s="4">
        <v>41699</v>
      </c>
      <c r="B14" s="5">
        <v>75245</v>
      </c>
      <c r="C14" s="5">
        <v>900</v>
      </c>
      <c r="D14" s="5">
        <v>974</v>
      </c>
      <c r="E14" s="5"/>
      <c r="F14" s="5">
        <v>0</v>
      </c>
    </row>
    <row r="15" spans="1:6">
      <c r="A15" s="4">
        <v>41730</v>
      </c>
      <c r="B15" s="5">
        <v>73538</v>
      </c>
      <c r="C15" s="5">
        <v>300</v>
      </c>
      <c r="D15" s="5">
        <v>2953</v>
      </c>
      <c r="E15" s="5"/>
      <c r="F15" s="5">
        <v>0</v>
      </c>
    </row>
    <row r="16" spans="1:6">
      <c r="A16" s="4">
        <v>41760</v>
      </c>
      <c r="B16" s="5">
        <v>51820</v>
      </c>
      <c r="C16" s="5">
        <v>0</v>
      </c>
      <c r="D16" s="5">
        <v>1090</v>
      </c>
      <c r="E16" s="5"/>
      <c r="F16" s="5">
        <v>0</v>
      </c>
    </row>
    <row r="17" spans="1:6">
      <c r="A17" s="4">
        <v>41791</v>
      </c>
      <c r="B17" s="5">
        <v>32823</v>
      </c>
      <c r="C17" s="5">
        <v>0</v>
      </c>
      <c r="D17" s="5">
        <v>260</v>
      </c>
      <c r="E17" s="5"/>
      <c r="F17" s="5">
        <v>0</v>
      </c>
    </row>
    <row r="18" spans="1:6">
      <c r="A18" s="4">
        <v>41821</v>
      </c>
      <c r="B18" s="5">
        <v>39003</v>
      </c>
      <c r="C18" s="5">
        <v>0</v>
      </c>
      <c r="D18" s="5">
        <v>1093</v>
      </c>
      <c r="E18" s="5"/>
      <c r="F18" s="5">
        <v>0</v>
      </c>
    </row>
    <row r="19" spans="1:6">
      <c r="A19" s="4">
        <v>41852</v>
      </c>
      <c r="B19" s="5">
        <v>43894</v>
      </c>
      <c r="C19" s="5">
        <v>11</v>
      </c>
      <c r="D19" s="5">
        <v>1027</v>
      </c>
      <c r="E19" s="5"/>
      <c r="F19" s="5">
        <v>94</v>
      </c>
    </row>
    <row r="20" spans="1:6">
      <c r="A20" s="4">
        <v>41883</v>
      </c>
      <c r="B20" s="5">
        <v>77159</v>
      </c>
      <c r="C20" s="5">
        <v>0</v>
      </c>
      <c r="D20" s="5">
        <v>710</v>
      </c>
      <c r="E20" s="5"/>
      <c r="F20" s="5">
        <v>104</v>
      </c>
    </row>
    <row r="21" spans="1:6">
      <c r="A21" s="4">
        <v>41913</v>
      </c>
      <c r="B21" s="5">
        <v>72309</v>
      </c>
      <c r="C21" s="5">
        <v>57</v>
      </c>
      <c r="D21" s="5">
        <v>1057</v>
      </c>
      <c r="E21" s="5"/>
      <c r="F21" s="5">
        <v>37</v>
      </c>
    </row>
    <row r="22" spans="1:6">
      <c r="A22" s="4">
        <v>41944</v>
      </c>
      <c r="B22" s="5">
        <v>80710</v>
      </c>
      <c r="C22" s="5">
        <v>786</v>
      </c>
      <c r="D22" s="5">
        <v>411</v>
      </c>
      <c r="E22" s="5"/>
      <c r="F22" s="5">
        <v>0</v>
      </c>
    </row>
    <row r="23" spans="1:6">
      <c r="A23" s="4">
        <v>41974</v>
      </c>
      <c r="B23" s="5">
        <v>76122</v>
      </c>
      <c r="C23" s="5">
        <v>646</v>
      </c>
      <c r="D23" s="5">
        <v>1427</v>
      </c>
      <c r="E23" s="5"/>
      <c r="F23" s="5">
        <v>0</v>
      </c>
    </row>
    <row r="24" spans="1:6">
      <c r="A24" s="4">
        <v>42005</v>
      </c>
      <c r="B24" s="5">
        <v>82458</v>
      </c>
      <c r="C24" s="5">
        <v>885</v>
      </c>
      <c r="D24" s="5">
        <v>1685</v>
      </c>
      <c r="E24" s="5"/>
      <c r="F24" s="5">
        <v>0</v>
      </c>
    </row>
    <row r="25" spans="1:6">
      <c r="A25" s="4">
        <v>42036</v>
      </c>
      <c r="B25" s="5">
        <v>72216</v>
      </c>
      <c r="C25" s="5">
        <v>834</v>
      </c>
      <c r="D25" s="5">
        <v>975</v>
      </c>
      <c r="E25" s="5"/>
      <c r="F25" s="5">
        <v>0</v>
      </c>
    </row>
    <row r="26" spans="1:6">
      <c r="A26" s="4">
        <v>42064</v>
      </c>
      <c r="B26" s="5">
        <v>82689</v>
      </c>
      <c r="C26" s="5">
        <v>724</v>
      </c>
      <c r="D26" s="5">
        <v>974</v>
      </c>
      <c r="E26" s="5"/>
      <c r="F26" s="5">
        <v>0</v>
      </c>
    </row>
    <row r="27" spans="1:6">
      <c r="A27" s="4">
        <v>42095</v>
      </c>
      <c r="B27" s="5">
        <v>55546</v>
      </c>
      <c r="C27" s="5">
        <v>362</v>
      </c>
      <c r="D27" s="5">
        <v>945</v>
      </c>
      <c r="E27" s="5"/>
      <c r="F27" s="5">
        <v>0</v>
      </c>
    </row>
    <row r="28" spans="1:6">
      <c r="A28" s="4">
        <v>42125</v>
      </c>
      <c r="B28" s="5"/>
      <c r="C28" s="5"/>
      <c r="D28" s="5"/>
      <c r="E28" s="5"/>
      <c r="F28" s="5"/>
    </row>
    <row r="29" spans="1:6">
      <c r="A29" s="4">
        <v>42156</v>
      </c>
      <c r="B29" s="5"/>
      <c r="C29" s="5"/>
      <c r="D29" s="5"/>
      <c r="E29" s="5"/>
      <c r="F29" s="5"/>
    </row>
    <row r="30" spans="1:6">
      <c r="A30" s="4">
        <v>42186</v>
      </c>
      <c r="B30" s="5"/>
      <c r="C30" s="5"/>
      <c r="D30" s="5"/>
      <c r="E30" s="5"/>
      <c r="F30" s="5"/>
    </row>
    <row r="31" spans="1:6">
      <c r="A31" s="4">
        <v>42217</v>
      </c>
      <c r="B31" s="5"/>
      <c r="C31" s="5"/>
      <c r="D31" s="5"/>
      <c r="E31" s="5"/>
      <c r="F31" s="5"/>
    </row>
    <row r="32" spans="1:6">
      <c r="A32" s="4">
        <v>42248</v>
      </c>
      <c r="B32" s="5"/>
      <c r="C32" s="5"/>
      <c r="D32" s="5"/>
      <c r="E32" s="5"/>
      <c r="F32" s="5"/>
    </row>
    <row r="33" spans="1:6">
      <c r="A33" s="4">
        <v>42278</v>
      </c>
      <c r="B33" s="5"/>
      <c r="C33" s="5"/>
      <c r="D33" s="5"/>
      <c r="E33" s="5"/>
      <c r="F33" s="5"/>
    </row>
    <row r="34" spans="1:6">
      <c r="A34" s="4">
        <v>42309</v>
      </c>
      <c r="B34" s="5"/>
      <c r="C34" s="5"/>
      <c r="D34" s="5"/>
      <c r="E34" s="5"/>
      <c r="F34" s="5"/>
    </row>
    <row r="35" spans="1:6">
      <c r="A35" s="4">
        <v>42339</v>
      </c>
      <c r="B35" s="5"/>
      <c r="C35" s="5"/>
      <c r="D35" s="5"/>
      <c r="E35" s="5"/>
      <c r="F35" s="5"/>
    </row>
    <row r="36" spans="1:6">
      <c r="A36" s="7" t="s">
        <v>15</v>
      </c>
      <c r="B36" s="8">
        <f>SUM(B12:B23)</f>
        <v>784406</v>
      </c>
      <c r="C36" s="8">
        <f>SUM(C12:C23)</f>
        <v>4300</v>
      </c>
      <c r="D36" s="8">
        <f t="shared" ref="D36:F36" si="0">SUM(D12:D23)</f>
        <v>13668</v>
      </c>
      <c r="E36" s="8">
        <f t="shared" si="0"/>
        <v>0</v>
      </c>
      <c r="F36" s="8">
        <f t="shared" si="0"/>
        <v>235</v>
      </c>
    </row>
    <row r="37" spans="1:6">
      <c r="A37" s="78" t="s">
        <v>145</v>
      </c>
      <c r="B37" s="81">
        <f>SUM(B4:B15)</f>
        <v>840333</v>
      </c>
      <c r="C37" s="81">
        <f t="shared" ref="C37:E37" si="1">SUM(C4:C15)</f>
        <v>3850</v>
      </c>
      <c r="D37" s="81">
        <f t="shared" si="1"/>
        <v>13744</v>
      </c>
      <c r="E37" s="81">
        <f t="shared" si="1"/>
        <v>0</v>
      </c>
      <c r="F37" s="81">
        <f t="shared" ref="F37" si="2">SUM(F4:F15)</f>
        <v>7412</v>
      </c>
    </row>
    <row r="38" spans="1:6">
      <c r="A38" s="78" t="s">
        <v>144</v>
      </c>
      <c r="B38" s="81">
        <f>SUM(B16:B27)</f>
        <v>766749</v>
      </c>
      <c r="C38" s="81">
        <f t="shared" ref="C38:E38" si="3">SUM(C16:C27)</f>
        <v>4305</v>
      </c>
      <c r="D38" s="81">
        <f t="shared" si="3"/>
        <v>11654</v>
      </c>
      <c r="E38" s="81">
        <f t="shared" si="3"/>
        <v>0</v>
      </c>
      <c r="F38" s="81">
        <f t="shared" ref="F38" si="4">SUM(F16:F27)</f>
        <v>235</v>
      </c>
    </row>
  </sheetData>
  <conditionalFormatting sqref="B28:D35 F28:F35 B36:F36">
    <cfRule type="expression" dxfId="152" priority="4">
      <formula>MOD(ROW(),2)=1</formula>
    </cfRule>
  </conditionalFormatting>
  <conditionalFormatting sqref="B4:F4 B5:D27 F5:F27 E5:E35">
    <cfRule type="expression" dxfId="151" priority="3">
      <formula>MOD(ROW(),2)=1</formula>
    </cfRule>
  </conditionalFormatting>
  <conditionalFormatting sqref="B37:E38">
    <cfRule type="expression" dxfId="150" priority="2">
      <formula>MOD(ROW(),2)=1</formula>
    </cfRule>
  </conditionalFormatting>
  <conditionalFormatting sqref="F37:F38">
    <cfRule type="expression" dxfId="149" priority="1">
      <formula>MOD(ROW(),2)=1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29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75596</v>
      </c>
      <c r="C4" s="5"/>
      <c r="D4" s="5">
        <v>1559</v>
      </c>
      <c r="E4" s="5">
        <v>1627</v>
      </c>
    </row>
    <row r="5" spans="1:5">
      <c r="A5" s="4">
        <v>41426</v>
      </c>
      <c r="B5" s="5">
        <v>95650</v>
      </c>
      <c r="C5" s="5"/>
      <c r="D5" s="5">
        <v>1823</v>
      </c>
      <c r="E5" s="5">
        <v>1779</v>
      </c>
    </row>
    <row r="6" spans="1:5">
      <c r="A6" s="4">
        <v>41456</v>
      </c>
      <c r="B6" s="5">
        <v>119447</v>
      </c>
      <c r="C6" s="5"/>
      <c r="D6" s="5">
        <v>1389</v>
      </c>
      <c r="E6" s="5">
        <v>1114</v>
      </c>
    </row>
    <row r="7" spans="1:5">
      <c r="A7" s="4">
        <v>41487</v>
      </c>
      <c r="B7" s="5">
        <v>105907</v>
      </c>
      <c r="C7" s="5"/>
      <c r="D7" s="5">
        <v>1308</v>
      </c>
      <c r="E7" s="5">
        <v>1626</v>
      </c>
    </row>
    <row r="8" spans="1:5">
      <c r="A8" s="4">
        <v>41518</v>
      </c>
      <c r="B8" s="5">
        <v>103039</v>
      </c>
      <c r="C8" s="5"/>
      <c r="D8" s="5">
        <v>2801</v>
      </c>
      <c r="E8" s="5">
        <v>1626</v>
      </c>
    </row>
    <row r="9" spans="1:5">
      <c r="A9" s="4">
        <v>41548</v>
      </c>
      <c r="B9" s="5">
        <v>100542</v>
      </c>
      <c r="C9" s="5"/>
      <c r="D9" s="5">
        <v>2729</v>
      </c>
      <c r="E9" s="5">
        <v>6848</v>
      </c>
    </row>
    <row r="10" spans="1:5">
      <c r="A10" s="4">
        <v>41579</v>
      </c>
      <c r="B10" s="5">
        <v>101342</v>
      </c>
      <c r="C10" s="5"/>
      <c r="D10" s="5">
        <v>2889</v>
      </c>
      <c r="E10" s="5">
        <v>19669</v>
      </c>
    </row>
    <row r="11" spans="1:5">
      <c r="A11" s="4">
        <v>41609</v>
      </c>
      <c r="B11" s="5">
        <v>99744</v>
      </c>
      <c r="C11" s="5"/>
      <c r="D11" s="5">
        <v>2463</v>
      </c>
      <c r="E11" s="5">
        <v>22302</v>
      </c>
    </row>
    <row r="12" spans="1:5">
      <c r="A12" s="4">
        <v>41640</v>
      </c>
      <c r="B12" s="5">
        <v>103944</v>
      </c>
      <c r="C12" s="5"/>
      <c r="D12" s="5">
        <v>2902</v>
      </c>
      <c r="E12" s="5">
        <v>26713</v>
      </c>
    </row>
    <row r="13" spans="1:5">
      <c r="A13" s="4">
        <v>41671</v>
      </c>
      <c r="B13" s="5">
        <v>93092</v>
      </c>
      <c r="C13" s="5"/>
      <c r="D13" s="5">
        <v>2458</v>
      </c>
      <c r="E13" s="5">
        <v>23898</v>
      </c>
    </row>
    <row r="14" spans="1:5">
      <c r="A14" s="4">
        <v>41699</v>
      </c>
      <c r="B14" s="5">
        <v>93092</v>
      </c>
      <c r="C14" s="5"/>
      <c r="D14" s="5">
        <v>2458</v>
      </c>
      <c r="E14" s="5">
        <v>17985</v>
      </c>
    </row>
    <row r="15" spans="1:5">
      <c r="A15" s="4">
        <v>41730</v>
      </c>
      <c r="B15" s="5">
        <v>90823</v>
      </c>
      <c r="C15" s="5"/>
      <c r="D15" s="5">
        <v>2546</v>
      </c>
      <c r="E15" s="5">
        <v>9888</v>
      </c>
    </row>
    <row r="16" spans="1:5">
      <c r="A16" s="4">
        <v>41760</v>
      </c>
      <c r="B16" s="5">
        <v>88184</v>
      </c>
      <c r="C16" s="5"/>
      <c r="D16" s="5">
        <v>1977</v>
      </c>
      <c r="E16" s="5">
        <v>1163</v>
      </c>
    </row>
    <row r="17" spans="1:5">
      <c r="A17" s="4">
        <v>41791</v>
      </c>
      <c r="B17" s="5">
        <v>88127</v>
      </c>
      <c r="C17" s="5"/>
      <c r="D17" s="5">
        <v>1823</v>
      </c>
      <c r="E17" s="5">
        <v>2002</v>
      </c>
    </row>
    <row r="18" spans="1:5">
      <c r="A18" s="4">
        <v>41821</v>
      </c>
      <c r="B18" s="5">
        <v>115623</v>
      </c>
      <c r="C18" s="5"/>
      <c r="D18" s="5">
        <v>1770</v>
      </c>
      <c r="E18" s="5">
        <v>1179</v>
      </c>
    </row>
    <row r="19" spans="1:5">
      <c r="A19" s="4">
        <v>41852</v>
      </c>
      <c r="B19" s="5">
        <v>112402</v>
      </c>
      <c r="C19" s="5"/>
      <c r="D19" s="5">
        <v>1308</v>
      </c>
      <c r="E19" s="5">
        <v>702</v>
      </c>
    </row>
    <row r="20" spans="1:5">
      <c r="A20" s="4">
        <v>41883</v>
      </c>
      <c r="B20" s="5">
        <v>118383</v>
      </c>
      <c r="C20" s="5"/>
      <c r="D20" s="5">
        <v>2656</v>
      </c>
      <c r="E20" s="5">
        <v>3366</v>
      </c>
    </row>
    <row r="21" spans="1:5">
      <c r="A21" s="4">
        <v>41913</v>
      </c>
      <c r="B21" s="5">
        <v>107970</v>
      </c>
      <c r="C21" s="5"/>
      <c r="D21" s="5">
        <v>2729</v>
      </c>
      <c r="E21" s="5">
        <v>3241</v>
      </c>
    </row>
    <row r="22" spans="1:5">
      <c r="A22" s="4">
        <v>41944</v>
      </c>
      <c r="B22" s="5">
        <v>105137</v>
      </c>
      <c r="C22" s="5"/>
      <c r="D22" s="5">
        <v>2889</v>
      </c>
      <c r="E22" s="5">
        <v>18242</v>
      </c>
    </row>
    <row r="23" spans="1:5">
      <c r="A23" s="4">
        <v>41974</v>
      </c>
      <c r="B23" s="5">
        <v>100253</v>
      </c>
      <c r="C23" s="5"/>
      <c r="D23" s="5">
        <v>2359</v>
      </c>
      <c r="E23" s="5">
        <v>25506</v>
      </c>
    </row>
    <row r="24" spans="1:5">
      <c r="A24" s="4">
        <v>42005</v>
      </c>
      <c r="B24" s="5">
        <v>106192</v>
      </c>
      <c r="C24" s="5"/>
      <c r="D24" s="5">
        <v>2500</v>
      </c>
      <c r="E24" s="5">
        <v>34297</v>
      </c>
    </row>
    <row r="25" spans="1:5">
      <c r="A25" s="4">
        <v>42036</v>
      </c>
      <c r="B25" s="5">
        <v>97174</v>
      </c>
      <c r="C25" s="5"/>
      <c r="D25" s="5">
        <v>2458</v>
      </c>
      <c r="E25" s="5">
        <v>27878</v>
      </c>
    </row>
    <row r="26" spans="1:5">
      <c r="A26" s="4">
        <v>42064</v>
      </c>
      <c r="B26" s="5">
        <v>106696</v>
      </c>
      <c r="C26" s="5"/>
      <c r="D26" s="5">
        <v>2458</v>
      </c>
      <c r="E26" s="5">
        <v>17985</v>
      </c>
    </row>
    <row r="27" spans="1:5">
      <c r="A27" s="4">
        <v>42095</v>
      </c>
      <c r="B27" s="5">
        <v>74759</v>
      </c>
      <c r="C27" s="5"/>
      <c r="D27" s="5">
        <v>2123</v>
      </c>
      <c r="E27" s="5">
        <v>9716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1217030</v>
      </c>
      <c r="C36" s="8">
        <f t="shared" ref="C36:E36" si="0">SUM(C12:C23)</f>
        <v>0</v>
      </c>
      <c r="D36" s="8">
        <f t="shared" si="0"/>
        <v>27875</v>
      </c>
      <c r="E36" s="8">
        <f t="shared" si="0"/>
        <v>133885</v>
      </c>
    </row>
    <row r="37" spans="1:5">
      <c r="A37" s="78" t="s">
        <v>145</v>
      </c>
      <c r="B37" s="81">
        <f>SUM(B4:B15)</f>
        <v>1182218</v>
      </c>
      <c r="C37" s="81">
        <f t="shared" ref="C37:E37" si="1">SUM(C4:C15)</f>
        <v>0</v>
      </c>
      <c r="D37" s="81">
        <f t="shared" si="1"/>
        <v>27325</v>
      </c>
      <c r="E37" s="81">
        <f t="shared" si="1"/>
        <v>135075</v>
      </c>
    </row>
    <row r="38" spans="1:5">
      <c r="A38" s="78" t="s">
        <v>144</v>
      </c>
      <c r="B38" s="81">
        <f>SUM(B16:B27)</f>
        <v>1220900</v>
      </c>
      <c r="C38" s="81">
        <f t="shared" ref="C38:E38" si="2">SUM(C16:C27)</f>
        <v>0</v>
      </c>
      <c r="D38" s="81">
        <f t="shared" si="2"/>
        <v>27050</v>
      </c>
      <c r="E38" s="81">
        <f t="shared" si="2"/>
        <v>145277</v>
      </c>
    </row>
  </sheetData>
  <conditionalFormatting sqref="B4:E36">
    <cfRule type="expression" dxfId="148" priority="2">
      <formula>MOD(ROW(),2)=1</formula>
    </cfRule>
  </conditionalFormatting>
  <conditionalFormatting sqref="B37:E38">
    <cfRule type="expression" dxfId="147" priority="1">
      <formula>MOD(ROW(),2)=1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.140625" customWidth="1"/>
  </cols>
  <sheetData>
    <row r="1" spans="1:5">
      <c r="A1" s="3" t="s">
        <v>31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73897</v>
      </c>
      <c r="C4" s="5">
        <v>5</v>
      </c>
      <c r="D4" s="5">
        <v>226</v>
      </c>
      <c r="E4" s="5">
        <v>31</v>
      </c>
    </row>
    <row r="5" spans="1:5">
      <c r="A5" s="4">
        <v>41426</v>
      </c>
      <c r="B5" s="5">
        <v>87737</v>
      </c>
      <c r="C5" s="5">
        <v>4</v>
      </c>
      <c r="D5" s="5">
        <v>173</v>
      </c>
      <c r="E5" s="5">
        <v>0</v>
      </c>
    </row>
    <row r="6" spans="1:5">
      <c r="A6" s="4">
        <v>41456</v>
      </c>
      <c r="B6" s="5">
        <v>116667</v>
      </c>
      <c r="C6" s="5">
        <v>9</v>
      </c>
      <c r="D6" s="5">
        <v>322</v>
      </c>
      <c r="E6" s="5">
        <v>89</v>
      </c>
    </row>
    <row r="7" spans="1:5">
      <c r="A7" s="4">
        <v>41487</v>
      </c>
      <c r="B7" s="5">
        <v>108429</v>
      </c>
      <c r="C7" s="5">
        <v>6</v>
      </c>
      <c r="D7" s="5">
        <v>148</v>
      </c>
      <c r="E7" s="5">
        <v>231</v>
      </c>
    </row>
    <row r="8" spans="1:5">
      <c r="A8" s="4">
        <v>41518</v>
      </c>
      <c r="B8" s="5">
        <v>102470</v>
      </c>
      <c r="C8" s="5">
        <v>23</v>
      </c>
      <c r="D8" s="5">
        <v>1667</v>
      </c>
      <c r="E8" s="5">
        <v>231</v>
      </c>
    </row>
    <row r="9" spans="1:5">
      <c r="A9" s="4">
        <v>41548</v>
      </c>
      <c r="B9" s="5">
        <v>94890</v>
      </c>
      <c r="C9" s="5">
        <v>149</v>
      </c>
      <c r="D9" s="5">
        <v>1435</v>
      </c>
      <c r="E9" s="5">
        <v>419</v>
      </c>
    </row>
    <row r="10" spans="1:5">
      <c r="A10" s="4">
        <v>41579</v>
      </c>
      <c r="B10" s="5">
        <v>93189</v>
      </c>
      <c r="C10" s="5">
        <v>489</v>
      </c>
      <c r="D10" s="5">
        <v>1791</v>
      </c>
      <c r="E10" s="5">
        <v>474</v>
      </c>
    </row>
    <row r="11" spans="1:5">
      <c r="A11" s="4">
        <v>41609</v>
      </c>
      <c r="B11" s="5">
        <v>94800</v>
      </c>
      <c r="C11" s="5">
        <v>667</v>
      </c>
      <c r="D11" s="5">
        <v>1449</v>
      </c>
      <c r="E11" s="5">
        <v>325</v>
      </c>
    </row>
    <row r="12" spans="1:5">
      <c r="A12" s="4">
        <v>41640</v>
      </c>
      <c r="B12" s="5">
        <v>100132</v>
      </c>
      <c r="C12" s="5">
        <v>869</v>
      </c>
      <c r="D12" s="5">
        <v>1896</v>
      </c>
      <c r="E12" s="5">
        <v>434</v>
      </c>
    </row>
    <row r="13" spans="1:5">
      <c r="A13" s="4">
        <v>41671</v>
      </c>
      <c r="B13" s="5">
        <v>90327</v>
      </c>
      <c r="C13" s="5">
        <v>757</v>
      </c>
      <c r="D13" s="5">
        <v>1722</v>
      </c>
      <c r="E13" s="5">
        <v>354</v>
      </c>
    </row>
    <row r="14" spans="1:5">
      <c r="A14" s="4">
        <v>41699</v>
      </c>
      <c r="B14" s="5">
        <v>90200</v>
      </c>
      <c r="C14" s="5">
        <v>750</v>
      </c>
      <c r="D14" s="5">
        <v>1700</v>
      </c>
      <c r="E14" s="5">
        <v>485</v>
      </c>
    </row>
    <row r="15" spans="1:5">
      <c r="A15" s="4">
        <v>41730</v>
      </c>
      <c r="B15" s="5">
        <v>90905</v>
      </c>
      <c r="C15" s="5">
        <v>308</v>
      </c>
      <c r="D15" s="5">
        <v>1830</v>
      </c>
      <c r="E15" s="5">
        <v>317</v>
      </c>
    </row>
    <row r="16" spans="1:5">
      <c r="A16" s="4">
        <v>41760</v>
      </c>
      <c r="B16" s="5">
        <v>77461</v>
      </c>
      <c r="C16" s="5">
        <v>47</v>
      </c>
      <c r="D16" s="5">
        <v>262</v>
      </c>
      <c r="E16" s="5">
        <v>1</v>
      </c>
    </row>
    <row r="17" spans="1:5">
      <c r="A17" s="4">
        <v>41791</v>
      </c>
      <c r="B17" s="5">
        <v>73554</v>
      </c>
      <c r="C17" s="5">
        <v>7</v>
      </c>
      <c r="D17" s="5">
        <v>241</v>
      </c>
      <c r="E17" s="5">
        <v>26</v>
      </c>
    </row>
    <row r="18" spans="1:5">
      <c r="A18" s="4">
        <v>41821</v>
      </c>
      <c r="B18" s="5">
        <v>105229</v>
      </c>
      <c r="C18" s="5">
        <v>6</v>
      </c>
      <c r="D18" s="5">
        <v>367</v>
      </c>
      <c r="E18" s="5">
        <v>94</v>
      </c>
    </row>
    <row r="19" spans="1:5">
      <c r="A19" s="4">
        <v>41852</v>
      </c>
      <c r="B19" s="5">
        <v>100333</v>
      </c>
      <c r="C19" s="5">
        <v>5</v>
      </c>
      <c r="D19" s="5">
        <v>344</v>
      </c>
      <c r="E19" s="5">
        <v>11</v>
      </c>
    </row>
    <row r="20" spans="1:5">
      <c r="A20" s="4">
        <v>41883</v>
      </c>
      <c r="B20" s="5">
        <v>105202</v>
      </c>
      <c r="C20" s="5">
        <v>22</v>
      </c>
      <c r="D20" s="5">
        <v>1766</v>
      </c>
      <c r="E20" s="5">
        <v>454</v>
      </c>
    </row>
    <row r="21" spans="1:5">
      <c r="A21" s="4">
        <v>41913</v>
      </c>
      <c r="B21" s="5">
        <v>86433</v>
      </c>
      <c r="C21" s="5">
        <v>248</v>
      </c>
      <c r="D21" s="5">
        <v>1445</v>
      </c>
      <c r="E21" s="5">
        <v>405</v>
      </c>
    </row>
    <row r="22" spans="1:5">
      <c r="A22" s="4">
        <v>41944</v>
      </c>
      <c r="B22" s="5">
        <v>88646</v>
      </c>
      <c r="C22" s="5">
        <v>441</v>
      </c>
      <c r="D22" s="5">
        <v>1778</v>
      </c>
      <c r="E22" s="5">
        <v>445</v>
      </c>
    </row>
    <row r="23" spans="1:5">
      <c r="A23" s="4">
        <v>41974</v>
      </c>
      <c r="B23" s="5">
        <v>87410</v>
      </c>
      <c r="C23" s="5">
        <v>653</v>
      </c>
      <c r="D23" s="5">
        <v>1247</v>
      </c>
      <c r="E23" s="5">
        <v>320</v>
      </c>
    </row>
    <row r="24" spans="1:5">
      <c r="A24" s="4">
        <v>42005</v>
      </c>
      <c r="B24" s="5">
        <v>93305</v>
      </c>
      <c r="C24" s="5">
        <v>931</v>
      </c>
      <c r="D24" s="5">
        <v>1780</v>
      </c>
      <c r="E24" s="5">
        <v>331</v>
      </c>
    </row>
    <row r="25" spans="1:5">
      <c r="A25" s="4">
        <v>42036</v>
      </c>
      <c r="B25" s="5">
        <v>84706</v>
      </c>
      <c r="C25" s="5">
        <v>887</v>
      </c>
      <c r="D25" s="5">
        <v>1503</v>
      </c>
      <c r="E25" s="5">
        <v>388</v>
      </c>
    </row>
    <row r="26" spans="1:5">
      <c r="A26" s="4">
        <v>42064</v>
      </c>
      <c r="B26" s="5">
        <v>94425</v>
      </c>
      <c r="C26" s="5">
        <v>653</v>
      </c>
      <c r="D26" s="5">
        <v>2045</v>
      </c>
      <c r="E26" s="5">
        <v>485</v>
      </c>
    </row>
    <row r="27" spans="1:5">
      <c r="A27" s="4">
        <v>42095</v>
      </c>
      <c r="B27" s="5">
        <v>64371</v>
      </c>
      <c r="C27" s="5">
        <v>224</v>
      </c>
      <c r="D27" s="5">
        <v>1306</v>
      </c>
      <c r="E27" s="5">
        <v>263</v>
      </c>
    </row>
    <row r="28" spans="1:5">
      <c r="A28" s="4">
        <v>42125</v>
      </c>
      <c r="B28" s="2"/>
      <c r="C28" s="2"/>
      <c r="D28" s="2"/>
      <c r="E28" s="2"/>
    </row>
    <row r="29" spans="1:5">
      <c r="A29" s="4">
        <v>42156</v>
      </c>
      <c r="B29" s="2"/>
      <c r="C29" s="2"/>
      <c r="D29" s="2"/>
      <c r="E29" s="2"/>
    </row>
    <row r="30" spans="1:5">
      <c r="A30" s="4">
        <v>42186</v>
      </c>
      <c r="B30" s="2"/>
      <c r="C30" s="2"/>
      <c r="D30" s="2"/>
      <c r="E30" s="2"/>
    </row>
    <row r="31" spans="1:5">
      <c r="A31" s="4">
        <v>42217</v>
      </c>
      <c r="B31" s="2"/>
      <c r="C31" s="2"/>
      <c r="D31" s="2"/>
      <c r="E31" s="2"/>
    </row>
    <row r="32" spans="1:5">
      <c r="A32" s="4">
        <v>42248</v>
      </c>
      <c r="B32" s="2"/>
      <c r="C32" s="2"/>
      <c r="D32" s="2"/>
      <c r="E32" s="2"/>
    </row>
    <row r="33" spans="1:5">
      <c r="A33" s="4">
        <v>42278</v>
      </c>
      <c r="B33" s="2"/>
      <c r="C33" s="2"/>
      <c r="D33" s="2"/>
      <c r="E33" s="2"/>
    </row>
    <row r="34" spans="1:5">
      <c r="A34" s="4">
        <v>42309</v>
      </c>
      <c r="B34" s="2"/>
      <c r="C34" s="2"/>
      <c r="D34" s="2"/>
      <c r="E34" s="2"/>
    </row>
    <row r="35" spans="1:5">
      <c r="A35" s="4">
        <v>42339</v>
      </c>
      <c r="B35" s="6"/>
      <c r="C35" s="6"/>
      <c r="D35" s="6"/>
      <c r="E35" s="2"/>
    </row>
    <row r="36" spans="1:5">
      <c r="A36" s="7" t="s">
        <v>15</v>
      </c>
      <c r="B36" s="8">
        <f>SUM(B12:B23)</f>
        <v>1095832</v>
      </c>
      <c r="C36" s="8">
        <f t="shared" ref="C36:E36" si="0">SUM(C12:C23)</f>
        <v>4113</v>
      </c>
      <c r="D36" s="8">
        <f t="shared" si="0"/>
        <v>14598</v>
      </c>
      <c r="E36" s="8">
        <f t="shared" si="0"/>
        <v>3346</v>
      </c>
    </row>
    <row r="37" spans="1:5">
      <c r="A37" s="78" t="s">
        <v>145</v>
      </c>
      <c r="B37" s="81">
        <f>SUM(B4:B15)</f>
        <v>1143643</v>
      </c>
      <c r="C37" s="81">
        <f t="shared" ref="C37:E37" si="1">SUM(C4:C15)</f>
        <v>4036</v>
      </c>
      <c r="D37" s="81">
        <f t="shared" si="1"/>
        <v>14359</v>
      </c>
      <c r="E37" s="81">
        <f t="shared" si="1"/>
        <v>3390</v>
      </c>
    </row>
    <row r="38" spans="1:5">
      <c r="A38" s="78" t="s">
        <v>144</v>
      </c>
      <c r="B38" s="81">
        <f>SUM(B16:B27)</f>
        <v>1061075</v>
      </c>
      <c r="C38" s="81">
        <f t="shared" ref="C38:E38" si="2">SUM(C16:C27)</f>
        <v>4124</v>
      </c>
      <c r="D38" s="81">
        <f t="shared" si="2"/>
        <v>14084</v>
      </c>
      <c r="E38" s="81">
        <f t="shared" si="2"/>
        <v>3223</v>
      </c>
    </row>
  </sheetData>
  <conditionalFormatting sqref="B28:E36">
    <cfRule type="expression" dxfId="146" priority="3">
      <formula>MOD(ROW(),2)=1</formula>
    </cfRule>
  </conditionalFormatting>
  <conditionalFormatting sqref="B4:E27">
    <cfRule type="expression" dxfId="145" priority="2">
      <formula>MOD(ROW(),2)=1</formula>
    </cfRule>
  </conditionalFormatting>
  <conditionalFormatting sqref="B37:E38">
    <cfRule type="expression" dxfId="144" priority="1">
      <formula>MOD(ROW(),2)=1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34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39170</v>
      </c>
      <c r="C4" s="5">
        <v>1</v>
      </c>
      <c r="D4" s="5">
        <v>101</v>
      </c>
      <c r="E4" s="5">
        <v>4</v>
      </c>
    </row>
    <row r="5" spans="1:5">
      <c r="A5" s="4">
        <v>41426</v>
      </c>
      <c r="B5" s="5">
        <v>47145</v>
      </c>
      <c r="C5" s="5">
        <v>1</v>
      </c>
      <c r="D5" s="5">
        <v>49</v>
      </c>
      <c r="E5" s="5">
        <v>4</v>
      </c>
    </row>
    <row r="6" spans="1:5">
      <c r="A6" s="4">
        <v>41456</v>
      </c>
      <c r="B6" s="5">
        <v>63861</v>
      </c>
      <c r="C6" s="5">
        <v>1</v>
      </c>
      <c r="D6" s="5">
        <v>75</v>
      </c>
      <c r="E6" s="5">
        <v>11</v>
      </c>
    </row>
    <row r="7" spans="1:5">
      <c r="A7" s="4">
        <v>41487</v>
      </c>
      <c r="B7" s="5">
        <v>60738</v>
      </c>
      <c r="C7" s="5">
        <v>0</v>
      </c>
      <c r="D7" s="5">
        <v>56</v>
      </c>
      <c r="E7" s="5">
        <v>101</v>
      </c>
    </row>
    <row r="8" spans="1:5">
      <c r="A8" s="4">
        <v>41518</v>
      </c>
      <c r="B8" s="5">
        <v>59170</v>
      </c>
      <c r="C8" s="5">
        <v>12</v>
      </c>
      <c r="D8" s="5">
        <v>850</v>
      </c>
      <c r="E8" s="5">
        <v>101</v>
      </c>
    </row>
    <row r="9" spans="1:5">
      <c r="A9" s="4">
        <v>41548</v>
      </c>
      <c r="B9" s="5">
        <v>55065</v>
      </c>
      <c r="C9" s="5">
        <v>56</v>
      </c>
      <c r="D9" s="5">
        <v>774</v>
      </c>
      <c r="E9" s="5">
        <v>210</v>
      </c>
    </row>
    <row r="10" spans="1:5">
      <c r="A10" s="4">
        <v>41579</v>
      </c>
      <c r="B10" s="5">
        <v>52205</v>
      </c>
      <c r="C10" s="5">
        <v>277</v>
      </c>
      <c r="D10" s="5">
        <v>1210</v>
      </c>
      <c r="E10" s="5">
        <v>175</v>
      </c>
    </row>
    <row r="11" spans="1:5">
      <c r="A11" s="4">
        <v>41609</v>
      </c>
      <c r="B11" s="5">
        <v>49328</v>
      </c>
      <c r="C11" s="5">
        <v>487</v>
      </c>
      <c r="D11" s="5">
        <v>496</v>
      </c>
      <c r="E11" s="5">
        <v>63</v>
      </c>
    </row>
    <row r="12" spans="1:5">
      <c r="A12" s="4">
        <v>41640</v>
      </c>
      <c r="B12" s="5">
        <v>54262</v>
      </c>
      <c r="C12" s="5">
        <v>715</v>
      </c>
      <c r="D12" s="5">
        <v>735</v>
      </c>
      <c r="E12" s="5">
        <v>121</v>
      </c>
    </row>
    <row r="13" spans="1:5">
      <c r="A13" s="4">
        <v>41671</v>
      </c>
      <c r="B13" s="5">
        <v>50335</v>
      </c>
      <c r="C13" s="5">
        <v>592</v>
      </c>
      <c r="D13" s="5">
        <v>657</v>
      </c>
      <c r="E13" s="5">
        <v>184</v>
      </c>
    </row>
    <row r="14" spans="1:5">
      <c r="A14" s="4">
        <v>41699</v>
      </c>
      <c r="B14" s="5">
        <v>50300</v>
      </c>
      <c r="C14" s="5">
        <v>600</v>
      </c>
      <c r="D14" s="5">
        <v>650</v>
      </c>
      <c r="E14" s="5">
        <v>59</v>
      </c>
    </row>
    <row r="15" spans="1:5">
      <c r="A15" s="4">
        <v>41730</v>
      </c>
      <c r="B15" s="5">
        <v>50230</v>
      </c>
      <c r="C15" s="5">
        <v>281</v>
      </c>
      <c r="D15" s="5">
        <v>735</v>
      </c>
      <c r="E15" s="5">
        <v>142</v>
      </c>
    </row>
    <row r="16" spans="1:5">
      <c r="A16" s="4">
        <v>41760</v>
      </c>
      <c r="B16" s="5">
        <v>48489</v>
      </c>
      <c r="C16" s="5">
        <v>5</v>
      </c>
      <c r="D16" s="5">
        <v>114</v>
      </c>
      <c r="E16" s="5">
        <v>14</v>
      </c>
    </row>
    <row r="17" spans="1:5">
      <c r="A17" s="4">
        <v>41791</v>
      </c>
      <c r="B17" s="5">
        <v>47145</v>
      </c>
      <c r="C17" s="5">
        <v>1</v>
      </c>
      <c r="D17" s="5">
        <v>296</v>
      </c>
      <c r="E17" s="5">
        <v>85</v>
      </c>
    </row>
    <row r="18" spans="1:5">
      <c r="A18" s="4">
        <v>41821</v>
      </c>
      <c r="B18" s="5">
        <v>62034</v>
      </c>
      <c r="C18" s="5">
        <v>1</v>
      </c>
      <c r="D18" s="5">
        <v>70</v>
      </c>
      <c r="E18" s="5">
        <v>41</v>
      </c>
    </row>
    <row r="19" spans="1:5">
      <c r="A19" s="4">
        <v>41852</v>
      </c>
      <c r="B19" s="5">
        <v>59995</v>
      </c>
      <c r="C19" s="5">
        <v>1</v>
      </c>
      <c r="D19" s="5">
        <v>193</v>
      </c>
      <c r="E19" s="5">
        <v>38</v>
      </c>
    </row>
    <row r="20" spans="1:5">
      <c r="A20" s="4">
        <v>41883</v>
      </c>
      <c r="B20" s="5">
        <v>62770</v>
      </c>
      <c r="C20" s="5">
        <v>2</v>
      </c>
      <c r="D20" s="5">
        <v>1433</v>
      </c>
      <c r="E20" s="5">
        <v>222</v>
      </c>
    </row>
    <row r="21" spans="1:5">
      <c r="A21" s="4">
        <v>41913</v>
      </c>
      <c r="B21" s="5">
        <v>54635</v>
      </c>
      <c r="C21" s="5">
        <v>18</v>
      </c>
      <c r="D21" s="5">
        <v>923</v>
      </c>
      <c r="E21" s="5">
        <v>197</v>
      </c>
    </row>
    <row r="22" spans="1:5">
      <c r="A22" s="4">
        <v>41944</v>
      </c>
      <c r="B22" s="5">
        <v>57470</v>
      </c>
      <c r="C22" s="5">
        <v>204</v>
      </c>
      <c r="D22" s="5">
        <v>780</v>
      </c>
      <c r="E22" s="5">
        <v>172</v>
      </c>
    </row>
    <row r="23" spans="1:5">
      <c r="A23" s="4">
        <v>41974</v>
      </c>
      <c r="B23" s="5">
        <v>56276</v>
      </c>
      <c r="C23" s="5">
        <v>277</v>
      </c>
      <c r="D23" s="5">
        <v>536</v>
      </c>
      <c r="E23" s="5">
        <v>176</v>
      </c>
    </row>
    <row r="24" spans="1:5">
      <c r="A24" s="4">
        <v>42005</v>
      </c>
      <c r="B24" s="5">
        <v>57981</v>
      </c>
      <c r="C24" s="5">
        <v>687</v>
      </c>
      <c r="D24" s="5">
        <v>750</v>
      </c>
      <c r="E24" s="5">
        <v>175</v>
      </c>
    </row>
    <row r="25" spans="1:5">
      <c r="A25" s="4">
        <v>42036</v>
      </c>
      <c r="B25" s="5">
        <v>50841</v>
      </c>
      <c r="C25" s="5">
        <v>660</v>
      </c>
      <c r="D25" s="5">
        <v>651</v>
      </c>
      <c r="E25" s="5">
        <v>109</v>
      </c>
    </row>
    <row r="26" spans="1:5">
      <c r="A26" s="4">
        <v>42064</v>
      </c>
      <c r="B26" s="5">
        <v>57719</v>
      </c>
      <c r="C26" s="5">
        <v>233</v>
      </c>
      <c r="D26" s="5">
        <v>831</v>
      </c>
      <c r="E26" s="5">
        <v>59</v>
      </c>
    </row>
    <row r="27" spans="1:5">
      <c r="A27" s="4">
        <v>42095</v>
      </c>
      <c r="B27" s="5">
        <v>40878</v>
      </c>
      <c r="C27" s="5">
        <v>41</v>
      </c>
      <c r="D27" s="5">
        <v>516</v>
      </c>
      <c r="E27" s="5">
        <v>129</v>
      </c>
    </row>
    <row r="28" spans="1:5">
      <c r="A28" s="4">
        <v>42125</v>
      </c>
      <c r="B28" s="2"/>
      <c r="C28" s="2"/>
      <c r="D28" s="2"/>
      <c r="E28" s="2"/>
    </row>
    <row r="29" spans="1:5">
      <c r="A29" s="4">
        <v>42156</v>
      </c>
      <c r="B29" s="2"/>
      <c r="C29" s="2"/>
      <c r="D29" s="2"/>
      <c r="E29" s="2"/>
    </row>
    <row r="30" spans="1:5">
      <c r="A30" s="4">
        <v>42186</v>
      </c>
      <c r="B30" s="2"/>
      <c r="C30" s="2"/>
      <c r="D30" s="2"/>
      <c r="E30" s="2"/>
    </row>
    <row r="31" spans="1:5">
      <c r="A31" s="4">
        <v>42217</v>
      </c>
      <c r="B31" s="2"/>
      <c r="C31" s="2"/>
      <c r="D31" s="2"/>
      <c r="E31" s="2"/>
    </row>
    <row r="32" spans="1:5">
      <c r="A32" s="4">
        <v>42248</v>
      </c>
      <c r="B32" s="2"/>
      <c r="C32" s="2"/>
      <c r="D32" s="2"/>
      <c r="E32" s="2"/>
    </row>
    <row r="33" spans="1:5">
      <c r="A33" s="4">
        <v>42278</v>
      </c>
      <c r="B33" s="2"/>
      <c r="C33" s="2"/>
      <c r="D33" s="2"/>
      <c r="E33" s="2"/>
    </row>
    <row r="34" spans="1:5">
      <c r="A34" s="4">
        <v>42309</v>
      </c>
      <c r="B34" s="2"/>
      <c r="C34" s="2"/>
      <c r="D34" s="2"/>
      <c r="E34" s="2"/>
    </row>
    <row r="35" spans="1:5">
      <c r="A35" s="4">
        <v>42339</v>
      </c>
      <c r="B35" s="6"/>
      <c r="C35" s="6"/>
      <c r="D35" s="6"/>
      <c r="E35" s="2"/>
    </row>
    <row r="36" spans="1:5">
      <c r="A36" s="7" t="s">
        <v>15</v>
      </c>
      <c r="B36" s="8">
        <f>SUM(B12:B23)</f>
        <v>653941</v>
      </c>
      <c r="C36" s="8">
        <f>SUM(C12:C23)</f>
        <v>2697</v>
      </c>
      <c r="D36" s="8">
        <f t="shared" ref="D36:E36" si="0">SUM(D12:D23)</f>
        <v>7122</v>
      </c>
      <c r="E36" s="8">
        <f t="shared" si="0"/>
        <v>1451</v>
      </c>
    </row>
    <row r="37" spans="1:5">
      <c r="A37" s="78" t="s">
        <v>145</v>
      </c>
      <c r="B37" s="81">
        <f>SUM(B4:B15)</f>
        <v>631809</v>
      </c>
      <c r="C37" s="81">
        <f t="shared" ref="C37:E37" si="1">SUM(C4:C15)</f>
        <v>3023</v>
      </c>
      <c r="D37" s="81">
        <f t="shared" si="1"/>
        <v>6388</v>
      </c>
      <c r="E37" s="81">
        <f t="shared" si="1"/>
        <v>1175</v>
      </c>
    </row>
    <row r="38" spans="1:5">
      <c r="A38" s="78" t="s">
        <v>144</v>
      </c>
      <c r="B38" s="81">
        <f>SUM(B16:B27)</f>
        <v>656233</v>
      </c>
      <c r="C38" s="81">
        <f t="shared" ref="C38:E38" si="2">SUM(C16:C27)</f>
        <v>2130</v>
      </c>
      <c r="D38" s="81">
        <f t="shared" si="2"/>
        <v>7093</v>
      </c>
      <c r="E38" s="81">
        <f t="shared" si="2"/>
        <v>1417</v>
      </c>
    </row>
  </sheetData>
  <conditionalFormatting sqref="B28:E36">
    <cfRule type="expression" dxfId="143" priority="3">
      <formula>MOD(ROW(),2)=1</formula>
    </cfRule>
  </conditionalFormatting>
  <conditionalFormatting sqref="B4:E27">
    <cfRule type="expression" dxfId="142" priority="2">
      <formula>MOD(ROW(),2)=1</formula>
    </cfRule>
  </conditionalFormatting>
  <conditionalFormatting sqref="B37:E38">
    <cfRule type="expression" dxfId="141" priority="1">
      <formula>MOD(ROW(),2)=1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.28515625" customWidth="1"/>
  </cols>
  <sheetData>
    <row r="1" spans="1:5">
      <c r="A1" s="3" t="s">
        <v>35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62738</v>
      </c>
      <c r="C4" s="5">
        <v>500</v>
      </c>
      <c r="D4" s="5">
        <v>393</v>
      </c>
      <c r="E4" s="5">
        <v>3</v>
      </c>
    </row>
    <row r="5" spans="1:5">
      <c r="A5" s="4">
        <v>41426</v>
      </c>
      <c r="B5" s="5">
        <v>79062</v>
      </c>
      <c r="C5" s="5">
        <v>200</v>
      </c>
      <c r="D5" s="5">
        <v>135</v>
      </c>
      <c r="E5" s="5">
        <v>3</v>
      </c>
    </row>
    <row r="6" spans="1:5">
      <c r="A6" s="4">
        <v>41456</v>
      </c>
      <c r="B6" s="5">
        <v>92032</v>
      </c>
      <c r="C6" s="5">
        <v>0</v>
      </c>
      <c r="D6" s="5">
        <v>42</v>
      </c>
      <c r="E6" s="5">
        <v>5</v>
      </c>
    </row>
    <row r="7" spans="1:5">
      <c r="A7" s="4">
        <v>41487</v>
      </c>
      <c r="B7" s="5">
        <v>90917</v>
      </c>
      <c r="C7" s="5">
        <v>0</v>
      </c>
      <c r="D7" s="5">
        <v>99</v>
      </c>
      <c r="E7" s="5">
        <v>363</v>
      </c>
    </row>
    <row r="8" spans="1:5">
      <c r="A8" s="4">
        <v>41518</v>
      </c>
      <c r="B8" s="5">
        <v>120985</v>
      </c>
      <c r="C8" s="5">
        <v>0</v>
      </c>
      <c r="D8" s="5">
        <v>2173</v>
      </c>
      <c r="E8" s="5">
        <v>363</v>
      </c>
    </row>
    <row r="9" spans="1:5">
      <c r="A9" s="4">
        <v>41548</v>
      </c>
      <c r="B9" s="5">
        <v>96061</v>
      </c>
      <c r="C9" s="5">
        <v>781</v>
      </c>
      <c r="D9" s="5">
        <v>1923</v>
      </c>
      <c r="E9" s="5">
        <v>674</v>
      </c>
    </row>
    <row r="10" spans="1:5">
      <c r="A10" s="4">
        <v>41579</v>
      </c>
      <c r="B10" s="5">
        <v>90426</v>
      </c>
      <c r="C10" s="5">
        <v>828</v>
      </c>
      <c r="D10" s="5">
        <v>2047</v>
      </c>
      <c r="E10" s="5">
        <v>767</v>
      </c>
    </row>
    <row r="11" spans="1:5">
      <c r="A11" s="4">
        <v>41609</v>
      </c>
      <c r="B11" s="5">
        <v>84375</v>
      </c>
      <c r="C11" s="5">
        <v>1038</v>
      </c>
      <c r="D11" s="5">
        <v>1820</v>
      </c>
      <c r="E11" s="5">
        <v>455</v>
      </c>
    </row>
    <row r="12" spans="1:5">
      <c r="A12" s="4">
        <v>41640</v>
      </c>
      <c r="B12" s="5">
        <v>85854</v>
      </c>
      <c r="C12" s="5">
        <v>1128</v>
      </c>
      <c r="D12" s="5">
        <v>1929</v>
      </c>
      <c r="E12" s="5">
        <v>593</v>
      </c>
    </row>
    <row r="13" spans="1:5">
      <c r="A13" s="4">
        <v>41671</v>
      </c>
      <c r="B13" s="5">
        <v>78292</v>
      </c>
      <c r="C13" s="5">
        <v>927</v>
      </c>
      <c r="D13" s="5">
        <v>1740</v>
      </c>
      <c r="E13" s="5">
        <v>613</v>
      </c>
    </row>
    <row r="14" spans="1:5">
      <c r="A14" s="4">
        <v>41699</v>
      </c>
      <c r="B14" s="5">
        <v>78292</v>
      </c>
      <c r="C14" s="5">
        <v>927</v>
      </c>
      <c r="D14" s="5">
        <v>1740</v>
      </c>
      <c r="E14" s="5">
        <v>651</v>
      </c>
    </row>
    <row r="15" spans="1:5">
      <c r="A15" s="4">
        <v>41730</v>
      </c>
      <c r="B15" s="5">
        <v>74110</v>
      </c>
      <c r="C15" s="5">
        <v>480</v>
      </c>
      <c r="D15" s="5">
        <v>1713</v>
      </c>
      <c r="E15" s="5">
        <v>524</v>
      </c>
    </row>
    <row r="16" spans="1:5">
      <c r="A16" s="4">
        <v>41760</v>
      </c>
      <c r="B16" s="5">
        <v>56860</v>
      </c>
      <c r="C16" s="5">
        <v>1944</v>
      </c>
      <c r="D16" s="5">
        <v>188</v>
      </c>
      <c r="E16" s="5">
        <v>3</v>
      </c>
    </row>
    <row r="17" spans="1:5">
      <c r="A17" s="4">
        <v>41791</v>
      </c>
      <c r="B17" s="5">
        <v>63726</v>
      </c>
      <c r="C17" s="5">
        <v>1619</v>
      </c>
      <c r="D17" s="5">
        <v>116</v>
      </c>
      <c r="E17" s="5">
        <v>8</v>
      </c>
    </row>
    <row r="18" spans="1:5">
      <c r="A18" s="4">
        <v>41821</v>
      </c>
      <c r="B18" s="5">
        <v>81313</v>
      </c>
      <c r="C18" s="5">
        <v>2544</v>
      </c>
      <c r="D18" s="5">
        <v>67</v>
      </c>
      <c r="E18" s="5">
        <v>9</v>
      </c>
    </row>
    <row r="19" spans="1:5">
      <c r="A19" s="4">
        <v>41852</v>
      </c>
      <c r="B19" s="5">
        <v>95056</v>
      </c>
      <c r="C19" s="5">
        <v>2404</v>
      </c>
      <c r="D19" s="5">
        <v>220</v>
      </c>
      <c r="E19" s="5">
        <v>2</v>
      </c>
    </row>
    <row r="20" spans="1:5">
      <c r="A20" s="4">
        <v>41883</v>
      </c>
      <c r="B20" s="5">
        <v>124098</v>
      </c>
      <c r="C20" s="5">
        <v>675</v>
      </c>
      <c r="D20" s="5">
        <v>2385</v>
      </c>
      <c r="E20" s="5">
        <v>649</v>
      </c>
    </row>
    <row r="21" spans="1:5">
      <c r="A21" s="4">
        <v>41913</v>
      </c>
      <c r="B21" s="5">
        <v>95682</v>
      </c>
      <c r="C21" s="5">
        <v>176</v>
      </c>
      <c r="D21" s="5">
        <v>1814</v>
      </c>
      <c r="E21" s="5">
        <v>633</v>
      </c>
    </row>
    <row r="22" spans="1:5">
      <c r="A22" s="4">
        <v>41944</v>
      </c>
      <c r="B22" s="5">
        <v>86006</v>
      </c>
      <c r="C22" s="5">
        <v>639</v>
      </c>
      <c r="D22" s="5">
        <v>2067</v>
      </c>
      <c r="E22" s="5">
        <v>582</v>
      </c>
    </row>
    <row r="23" spans="1:5">
      <c r="A23" s="4">
        <v>41974</v>
      </c>
      <c r="B23" s="5">
        <v>80470</v>
      </c>
      <c r="C23" s="5">
        <v>1005</v>
      </c>
      <c r="D23" s="5">
        <v>1466</v>
      </c>
      <c r="E23" s="5">
        <v>556</v>
      </c>
    </row>
    <row r="24" spans="1:5">
      <c r="A24" s="4">
        <v>42005</v>
      </c>
      <c r="B24" s="5">
        <v>88856</v>
      </c>
      <c r="C24" s="5">
        <v>1352</v>
      </c>
      <c r="D24" s="5">
        <v>1967</v>
      </c>
      <c r="E24" s="5">
        <v>573</v>
      </c>
    </row>
    <row r="25" spans="1:5">
      <c r="A25" s="4">
        <v>42036</v>
      </c>
      <c r="B25" s="5">
        <v>79303</v>
      </c>
      <c r="C25" s="5">
        <v>1391</v>
      </c>
      <c r="D25" s="5">
        <v>1735</v>
      </c>
      <c r="E25" s="5">
        <v>561</v>
      </c>
    </row>
    <row r="26" spans="1:5">
      <c r="A26" s="4">
        <v>42064</v>
      </c>
      <c r="B26" s="5">
        <v>89761</v>
      </c>
      <c r="C26" s="5">
        <v>1055</v>
      </c>
      <c r="D26" s="5">
        <v>2296</v>
      </c>
      <c r="E26" s="5">
        <v>651</v>
      </c>
    </row>
    <row r="27" spans="1:5">
      <c r="A27" s="4">
        <v>42095</v>
      </c>
      <c r="B27" s="5">
        <v>63298</v>
      </c>
      <c r="C27" s="5">
        <v>396</v>
      </c>
      <c r="D27" s="5">
        <v>1475</v>
      </c>
      <c r="E27" s="5">
        <v>392</v>
      </c>
    </row>
    <row r="28" spans="1:5">
      <c r="A28" s="4">
        <v>42125</v>
      </c>
      <c r="B28" s="2"/>
      <c r="C28" s="2"/>
      <c r="D28" s="2"/>
      <c r="E28" s="2"/>
    </row>
    <row r="29" spans="1:5">
      <c r="A29" s="4">
        <v>42156</v>
      </c>
      <c r="B29" s="2"/>
      <c r="C29" s="2"/>
      <c r="D29" s="2"/>
      <c r="E29" s="2"/>
    </row>
    <row r="30" spans="1:5">
      <c r="A30" s="4">
        <v>42186</v>
      </c>
      <c r="B30" s="2"/>
      <c r="C30" s="2"/>
      <c r="D30" s="2"/>
      <c r="E30" s="2"/>
    </row>
    <row r="31" spans="1:5">
      <c r="A31" s="4">
        <v>42217</v>
      </c>
      <c r="B31" s="2"/>
      <c r="C31" s="2"/>
      <c r="D31" s="2"/>
      <c r="E31" s="2"/>
    </row>
    <row r="32" spans="1:5">
      <c r="A32" s="4">
        <v>42248</v>
      </c>
      <c r="B32" s="2"/>
      <c r="C32" s="2"/>
      <c r="D32" s="2"/>
      <c r="E32" s="2"/>
    </row>
    <row r="33" spans="1:5">
      <c r="A33" s="4">
        <v>42278</v>
      </c>
      <c r="B33" s="2"/>
      <c r="C33" s="2"/>
      <c r="D33" s="2"/>
      <c r="E33" s="2"/>
    </row>
    <row r="34" spans="1:5">
      <c r="A34" s="4">
        <v>42309</v>
      </c>
      <c r="B34" s="2"/>
      <c r="C34" s="2"/>
      <c r="D34" s="2"/>
      <c r="E34" s="2"/>
    </row>
    <row r="35" spans="1:5">
      <c r="A35" s="4">
        <v>42339</v>
      </c>
      <c r="B35" s="6"/>
      <c r="C35" s="6"/>
      <c r="D35" s="6"/>
      <c r="E35" s="2"/>
    </row>
    <row r="36" spans="1:5">
      <c r="A36" s="7" t="s">
        <v>15</v>
      </c>
      <c r="B36" s="8">
        <f>SUM(B12:B23)</f>
        <v>999759</v>
      </c>
      <c r="C36" s="8">
        <f t="shared" ref="C36:E36" si="0">SUM(C12:C23)</f>
        <v>14468</v>
      </c>
      <c r="D36" s="8">
        <f t="shared" si="0"/>
        <v>15445</v>
      </c>
      <c r="E36" s="8">
        <f t="shared" si="0"/>
        <v>4823</v>
      </c>
    </row>
    <row r="37" spans="1:5">
      <c r="A37" s="78" t="s">
        <v>145</v>
      </c>
      <c r="B37" s="81">
        <f>SUM(B4:B15)</f>
        <v>1033144</v>
      </c>
      <c r="C37" s="81">
        <f t="shared" ref="C37:E37" si="1">SUM(C4:C15)</f>
        <v>6809</v>
      </c>
      <c r="D37" s="81">
        <f t="shared" si="1"/>
        <v>15754</v>
      </c>
      <c r="E37" s="81">
        <f t="shared" si="1"/>
        <v>5014</v>
      </c>
    </row>
    <row r="38" spans="1:5">
      <c r="A38" s="78" t="s">
        <v>144</v>
      </c>
      <c r="B38" s="81">
        <f>SUM(B16:B27)</f>
        <v>1004429</v>
      </c>
      <c r="C38" s="81">
        <f t="shared" ref="C38:E38" si="2">SUM(C16:C27)</f>
        <v>15200</v>
      </c>
      <c r="D38" s="81">
        <f t="shared" si="2"/>
        <v>15796</v>
      </c>
      <c r="E38" s="81">
        <f t="shared" si="2"/>
        <v>4619</v>
      </c>
    </row>
  </sheetData>
  <conditionalFormatting sqref="B28:E36">
    <cfRule type="expression" dxfId="140" priority="3">
      <formula>MOD(ROW(),2)=1</formula>
    </cfRule>
  </conditionalFormatting>
  <conditionalFormatting sqref="B4:E27">
    <cfRule type="expression" dxfId="139" priority="2">
      <formula>MOD(ROW(),2)=1</formula>
    </cfRule>
  </conditionalFormatting>
  <conditionalFormatting sqref="B37:E38">
    <cfRule type="expression" dxfId="138" priority="1">
      <formula>MOD(ROW(),2)=1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37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16588</v>
      </c>
      <c r="C4" s="5"/>
      <c r="D4" s="5">
        <v>189</v>
      </c>
      <c r="E4" s="5">
        <v>2825</v>
      </c>
    </row>
    <row r="5" spans="1:5">
      <c r="A5" s="4">
        <v>41426</v>
      </c>
      <c r="B5" s="5">
        <v>16844</v>
      </c>
      <c r="C5" s="5"/>
      <c r="D5" s="5">
        <v>211</v>
      </c>
      <c r="E5" s="5">
        <v>2695</v>
      </c>
    </row>
    <row r="6" spans="1:5">
      <c r="A6" s="4">
        <v>41456</v>
      </c>
      <c r="B6" s="5">
        <v>19117</v>
      </c>
      <c r="C6" s="5"/>
      <c r="D6" s="5">
        <v>567</v>
      </c>
      <c r="E6" s="5">
        <v>2535</v>
      </c>
    </row>
    <row r="7" spans="1:5">
      <c r="A7" s="4">
        <v>41487</v>
      </c>
      <c r="B7" s="5">
        <v>17096</v>
      </c>
      <c r="C7" s="5"/>
      <c r="D7" s="5">
        <v>333</v>
      </c>
      <c r="E7" s="5">
        <v>2993</v>
      </c>
    </row>
    <row r="8" spans="1:5">
      <c r="A8" s="4">
        <v>41518</v>
      </c>
      <c r="B8" s="5">
        <v>14932</v>
      </c>
      <c r="C8" s="5"/>
      <c r="D8" s="5">
        <v>252</v>
      </c>
      <c r="E8" s="5">
        <v>2993</v>
      </c>
    </row>
    <row r="9" spans="1:5">
      <c r="A9" s="4">
        <v>41548</v>
      </c>
      <c r="B9" s="5">
        <v>18140</v>
      </c>
      <c r="C9" s="5"/>
      <c r="D9" s="5">
        <v>181</v>
      </c>
      <c r="E9" s="5">
        <v>3770</v>
      </c>
    </row>
    <row r="10" spans="1:5">
      <c r="A10" s="4">
        <v>41579</v>
      </c>
      <c r="B10" s="5">
        <v>18727</v>
      </c>
      <c r="C10" s="5"/>
      <c r="D10" s="5">
        <v>181</v>
      </c>
      <c r="E10" s="5">
        <v>5579</v>
      </c>
    </row>
    <row r="11" spans="1:5">
      <c r="A11" s="4">
        <v>41609</v>
      </c>
      <c r="B11" s="5">
        <v>18946</v>
      </c>
      <c r="C11" s="5"/>
      <c r="D11" s="5">
        <v>142</v>
      </c>
      <c r="E11" s="5">
        <v>6377</v>
      </c>
    </row>
    <row r="12" spans="1:5">
      <c r="A12" s="4">
        <v>41640</v>
      </c>
      <c r="B12" s="5">
        <v>18560</v>
      </c>
      <c r="C12" s="5"/>
      <c r="D12" s="5">
        <v>178</v>
      </c>
      <c r="E12" s="5">
        <v>8455</v>
      </c>
    </row>
    <row r="13" spans="1:5">
      <c r="A13" s="4">
        <v>41671</v>
      </c>
      <c r="B13" s="5">
        <v>15744</v>
      </c>
      <c r="C13" s="5"/>
      <c r="D13" s="5">
        <v>157</v>
      </c>
      <c r="E13" s="5">
        <v>7761</v>
      </c>
    </row>
    <row r="14" spans="1:5">
      <c r="A14" s="4">
        <v>41699</v>
      </c>
      <c r="B14" s="5">
        <v>16400</v>
      </c>
      <c r="C14" s="5"/>
      <c r="D14" s="5">
        <v>174</v>
      </c>
      <c r="E14" s="5">
        <v>6647</v>
      </c>
    </row>
    <row r="15" spans="1:5">
      <c r="A15" s="4">
        <v>41730</v>
      </c>
      <c r="B15" s="5">
        <v>12916</v>
      </c>
      <c r="C15" s="5"/>
      <c r="D15" s="5">
        <v>164</v>
      </c>
      <c r="E15" s="5">
        <v>5037</v>
      </c>
    </row>
    <row r="16" spans="1:5">
      <c r="A16" s="4">
        <v>41760</v>
      </c>
      <c r="B16" s="5">
        <v>12999</v>
      </c>
      <c r="C16" s="5"/>
      <c r="D16" s="5">
        <v>161</v>
      </c>
      <c r="E16" s="5">
        <v>3574</v>
      </c>
    </row>
    <row r="17" spans="1:5">
      <c r="A17" s="4">
        <v>41791</v>
      </c>
      <c r="B17" s="5">
        <v>11531</v>
      </c>
      <c r="C17" s="5"/>
      <c r="D17" s="5">
        <v>139</v>
      </c>
      <c r="E17" s="5">
        <v>2223</v>
      </c>
    </row>
    <row r="18" spans="1:5">
      <c r="A18" s="4">
        <v>41821</v>
      </c>
      <c r="B18" s="5">
        <v>16185</v>
      </c>
      <c r="C18" s="5"/>
      <c r="D18" s="5">
        <v>534</v>
      </c>
      <c r="E18" s="5">
        <v>2236</v>
      </c>
    </row>
    <row r="19" spans="1:5">
      <c r="A19" s="4">
        <v>41852</v>
      </c>
      <c r="B19" s="5">
        <v>16949</v>
      </c>
      <c r="C19" s="5"/>
      <c r="D19" s="5">
        <v>418</v>
      </c>
      <c r="E19" s="5">
        <v>2372</v>
      </c>
    </row>
    <row r="20" spans="1:5">
      <c r="A20" s="4">
        <v>41883</v>
      </c>
      <c r="B20" s="5">
        <v>16068</v>
      </c>
      <c r="C20" s="5"/>
      <c r="D20" s="5">
        <v>298</v>
      </c>
      <c r="E20" s="5">
        <v>2519</v>
      </c>
    </row>
    <row r="21" spans="1:5">
      <c r="A21" s="4">
        <v>41913</v>
      </c>
      <c r="B21" s="5">
        <v>16218</v>
      </c>
      <c r="C21" s="5"/>
      <c r="D21" s="5">
        <v>218</v>
      </c>
      <c r="E21" s="5">
        <v>3071</v>
      </c>
    </row>
    <row r="22" spans="1:5">
      <c r="A22" s="4">
        <v>41944</v>
      </c>
      <c r="B22" s="5">
        <v>16091</v>
      </c>
      <c r="C22" s="5"/>
      <c r="D22" s="5">
        <v>160</v>
      </c>
      <c r="E22" s="5">
        <v>5220</v>
      </c>
    </row>
    <row r="23" spans="1:5">
      <c r="A23" s="4">
        <v>41974</v>
      </c>
      <c r="B23" s="5">
        <v>14821</v>
      </c>
      <c r="C23" s="5"/>
      <c r="D23" s="5">
        <v>125</v>
      </c>
      <c r="E23" s="5">
        <v>6229</v>
      </c>
    </row>
    <row r="24" spans="1:5">
      <c r="A24" s="4">
        <v>42005</v>
      </c>
      <c r="B24" s="5">
        <v>15642</v>
      </c>
      <c r="C24" s="5"/>
      <c r="D24" s="5">
        <v>113</v>
      </c>
      <c r="E24" s="5">
        <v>7459</v>
      </c>
    </row>
    <row r="25" spans="1:5">
      <c r="A25" s="4">
        <v>42036</v>
      </c>
      <c r="B25" s="5">
        <v>14226</v>
      </c>
      <c r="C25" s="5"/>
      <c r="D25" s="5">
        <v>107</v>
      </c>
      <c r="E25" s="5">
        <v>8026</v>
      </c>
    </row>
    <row r="26" spans="1:5">
      <c r="A26" s="4">
        <v>42064</v>
      </c>
      <c r="B26" s="5">
        <v>15228</v>
      </c>
      <c r="C26" s="5"/>
      <c r="D26" s="5">
        <v>119</v>
      </c>
      <c r="E26" s="5">
        <v>5464</v>
      </c>
    </row>
    <row r="27" spans="1:5">
      <c r="A27" s="4">
        <v>42095</v>
      </c>
      <c r="B27" s="5">
        <v>10070</v>
      </c>
      <c r="C27" s="5"/>
      <c r="D27" s="5">
        <v>37</v>
      </c>
      <c r="E27" s="5">
        <v>3205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184482</v>
      </c>
      <c r="C36" s="8">
        <f t="shared" ref="C36:E36" si="0">SUM(C12:C23)</f>
        <v>0</v>
      </c>
      <c r="D36" s="8">
        <f>SUM(D12:D23)</f>
        <v>2726</v>
      </c>
      <c r="E36" s="8">
        <f t="shared" si="0"/>
        <v>55344</v>
      </c>
    </row>
    <row r="37" spans="1:5">
      <c r="A37" s="78" t="s">
        <v>145</v>
      </c>
      <c r="B37" s="81">
        <f>SUM(B4:B15)</f>
        <v>204010</v>
      </c>
      <c r="C37" s="81">
        <f t="shared" ref="C37:E37" si="1">SUM(C4:C15)</f>
        <v>0</v>
      </c>
      <c r="D37" s="81">
        <f t="shared" si="1"/>
        <v>2729</v>
      </c>
      <c r="E37" s="81">
        <f t="shared" si="1"/>
        <v>57667</v>
      </c>
    </row>
    <row r="38" spans="1:5">
      <c r="A38" s="78" t="s">
        <v>144</v>
      </c>
      <c r="B38" s="81">
        <f>SUM(B16:B27)</f>
        <v>176028</v>
      </c>
      <c r="C38" s="81">
        <f t="shared" ref="C38:E38" si="2">SUM(C16:C27)</f>
        <v>0</v>
      </c>
      <c r="D38" s="81">
        <f t="shared" si="2"/>
        <v>2429</v>
      </c>
      <c r="E38" s="81">
        <f t="shared" si="2"/>
        <v>51598</v>
      </c>
    </row>
  </sheetData>
  <conditionalFormatting sqref="B4:E36">
    <cfRule type="expression" dxfId="137" priority="2">
      <formula>MOD(ROW(),2)=1</formula>
    </cfRule>
  </conditionalFormatting>
  <conditionalFormatting sqref="B37:E38">
    <cfRule type="expression" dxfId="136" priority="1">
      <formula>MOD(ROW(),2)=1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38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133336</v>
      </c>
      <c r="C4" s="5">
        <v>583</v>
      </c>
      <c r="D4" s="5">
        <v>2616</v>
      </c>
      <c r="E4" s="5">
        <v>614</v>
      </c>
    </row>
    <row r="5" spans="1:5">
      <c r="A5" s="4">
        <v>41426</v>
      </c>
      <c r="B5" s="5">
        <v>139765</v>
      </c>
      <c r="C5" s="5">
        <v>278</v>
      </c>
      <c r="D5" s="5">
        <v>2778</v>
      </c>
      <c r="E5" s="5">
        <v>383</v>
      </c>
    </row>
    <row r="6" spans="1:5">
      <c r="A6" s="4">
        <v>41456</v>
      </c>
      <c r="B6" s="5">
        <v>143586</v>
      </c>
      <c r="C6" s="5">
        <v>96</v>
      </c>
      <c r="D6" s="5">
        <v>2775</v>
      </c>
      <c r="E6" s="5">
        <v>463</v>
      </c>
    </row>
    <row r="7" spans="1:5">
      <c r="A7" s="4">
        <v>41487</v>
      </c>
      <c r="B7" s="5">
        <v>143313</v>
      </c>
      <c r="C7" s="5">
        <v>126</v>
      </c>
      <c r="D7" s="5">
        <v>2807</v>
      </c>
      <c r="E7" s="5">
        <v>674</v>
      </c>
    </row>
    <row r="8" spans="1:5">
      <c r="A8" s="4">
        <v>41518</v>
      </c>
      <c r="B8" s="5">
        <v>140311</v>
      </c>
      <c r="C8" s="5">
        <v>464</v>
      </c>
      <c r="D8" s="5">
        <v>2304</v>
      </c>
      <c r="E8" s="5">
        <v>674</v>
      </c>
    </row>
    <row r="9" spans="1:5">
      <c r="A9" s="4">
        <v>41548</v>
      </c>
      <c r="B9" s="5">
        <v>130373</v>
      </c>
      <c r="C9" s="5">
        <v>720</v>
      </c>
      <c r="D9" s="5">
        <v>2286</v>
      </c>
      <c r="E9" s="5">
        <v>957</v>
      </c>
    </row>
    <row r="10" spans="1:5">
      <c r="A10" s="4">
        <v>41579</v>
      </c>
      <c r="B10" s="5">
        <v>123698</v>
      </c>
      <c r="C10" s="5">
        <v>1281</v>
      </c>
      <c r="D10" s="5">
        <v>2325</v>
      </c>
      <c r="E10" s="5">
        <v>1356</v>
      </c>
    </row>
    <row r="11" spans="1:5">
      <c r="A11" s="4">
        <v>41609</v>
      </c>
      <c r="B11" s="5">
        <v>114078</v>
      </c>
      <c r="C11" s="5">
        <v>1459</v>
      </c>
      <c r="D11" s="5">
        <v>1832</v>
      </c>
      <c r="E11" s="5">
        <v>1528</v>
      </c>
    </row>
    <row r="12" spans="1:5">
      <c r="A12" s="4">
        <v>41640</v>
      </c>
      <c r="B12" s="5">
        <v>129656</v>
      </c>
      <c r="C12" s="5">
        <v>1534</v>
      </c>
      <c r="D12" s="5">
        <v>2406</v>
      </c>
      <c r="E12" s="5">
        <v>1827</v>
      </c>
    </row>
    <row r="13" spans="1:5">
      <c r="A13" s="4">
        <v>41671</v>
      </c>
      <c r="B13" s="5">
        <v>119635</v>
      </c>
      <c r="C13" s="5">
        <v>1328</v>
      </c>
      <c r="D13" s="5">
        <v>2004</v>
      </c>
      <c r="E13" s="5">
        <v>1216</v>
      </c>
    </row>
    <row r="14" spans="1:5">
      <c r="A14" s="4">
        <v>41699</v>
      </c>
      <c r="B14" s="5">
        <v>131472</v>
      </c>
      <c r="C14" s="5">
        <v>1425</v>
      </c>
      <c r="D14" s="5">
        <v>2700</v>
      </c>
      <c r="E14" s="5">
        <v>950</v>
      </c>
    </row>
    <row r="15" spans="1:5">
      <c r="A15" s="4">
        <v>41730</v>
      </c>
      <c r="B15" s="5">
        <v>107373</v>
      </c>
      <c r="C15" s="5">
        <v>859</v>
      </c>
      <c r="D15" s="5">
        <v>2800</v>
      </c>
      <c r="E15" s="5">
        <v>851</v>
      </c>
    </row>
    <row r="16" spans="1:5">
      <c r="A16" s="4">
        <v>41760</v>
      </c>
      <c r="B16" s="5">
        <v>122449</v>
      </c>
      <c r="C16" s="5">
        <v>620</v>
      </c>
      <c r="D16" s="5">
        <v>2854</v>
      </c>
      <c r="E16" s="5">
        <v>465</v>
      </c>
    </row>
    <row r="17" spans="1:5">
      <c r="A17" s="4">
        <v>41791</v>
      </c>
      <c r="B17" s="5">
        <v>139765</v>
      </c>
      <c r="C17" s="5">
        <v>176</v>
      </c>
      <c r="D17" s="5">
        <v>1622</v>
      </c>
      <c r="E17" s="5">
        <v>511</v>
      </c>
    </row>
    <row r="18" spans="1:5">
      <c r="A18" s="4">
        <v>41821</v>
      </c>
      <c r="B18" s="5">
        <v>125629</v>
      </c>
      <c r="C18" s="5">
        <v>173</v>
      </c>
      <c r="D18" s="5">
        <v>2666</v>
      </c>
      <c r="E18" s="5">
        <v>385</v>
      </c>
    </row>
    <row r="19" spans="1:5">
      <c r="A19" s="4">
        <v>41852</v>
      </c>
      <c r="B19" s="5">
        <v>125821</v>
      </c>
      <c r="C19" s="5">
        <v>211</v>
      </c>
      <c r="D19" s="5">
        <v>2260</v>
      </c>
      <c r="E19" s="5">
        <v>620</v>
      </c>
    </row>
    <row r="20" spans="1:5">
      <c r="A20" s="4">
        <v>41883</v>
      </c>
      <c r="B20" s="5">
        <v>118595</v>
      </c>
      <c r="C20" s="5">
        <v>210</v>
      </c>
      <c r="D20" s="5">
        <v>2506</v>
      </c>
      <c r="E20" s="5">
        <v>1008</v>
      </c>
    </row>
    <row r="21" spans="1:5">
      <c r="A21" s="4">
        <v>41913</v>
      </c>
      <c r="B21" s="5">
        <v>115991</v>
      </c>
      <c r="C21" s="5">
        <v>576</v>
      </c>
      <c r="D21" s="5">
        <v>2594</v>
      </c>
      <c r="E21" s="5">
        <v>922</v>
      </c>
    </row>
    <row r="22" spans="1:5">
      <c r="A22" s="4">
        <v>41944</v>
      </c>
      <c r="B22" s="5">
        <v>113051</v>
      </c>
      <c r="C22" s="5">
        <v>834</v>
      </c>
      <c r="D22" s="5">
        <v>2607</v>
      </c>
      <c r="E22" s="5">
        <v>1305</v>
      </c>
    </row>
    <row r="23" spans="1:5">
      <c r="A23" s="4">
        <v>41974</v>
      </c>
      <c r="B23" s="5">
        <v>105770</v>
      </c>
      <c r="C23" s="5">
        <v>1347</v>
      </c>
      <c r="D23" s="5">
        <v>2068</v>
      </c>
      <c r="E23" s="5">
        <v>1325</v>
      </c>
    </row>
    <row r="24" spans="1:5">
      <c r="A24" s="4">
        <v>42005</v>
      </c>
      <c r="B24" s="5">
        <v>115136</v>
      </c>
      <c r="C24" s="5">
        <v>1444</v>
      </c>
      <c r="D24" s="5">
        <v>2597</v>
      </c>
      <c r="E24" s="5">
        <v>717</v>
      </c>
    </row>
    <row r="25" spans="1:5">
      <c r="A25" s="4">
        <v>42036</v>
      </c>
      <c r="B25" s="5">
        <v>107517</v>
      </c>
      <c r="C25" s="5">
        <v>1402</v>
      </c>
      <c r="D25" s="5">
        <v>2373</v>
      </c>
      <c r="E25" s="5">
        <v>3406</v>
      </c>
    </row>
    <row r="26" spans="1:5">
      <c r="A26" s="4">
        <v>42064</v>
      </c>
      <c r="B26" s="5">
        <v>128455</v>
      </c>
      <c r="C26" s="5">
        <v>1091</v>
      </c>
      <c r="D26" s="5">
        <v>2450</v>
      </c>
      <c r="E26" s="5">
        <v>1442</v>
      </c>
    </row>
    <row r="27" spans="1:5">
      <c r="A27" s="4">
        <v>42095</v>
      </c>
      <c r="B27" s="5">
        <v>70200</v>
      </c>
      <c r="C27" s="5">
        <v>383</v>
      </c>
      <c r="D27" s="5">
        <v>966</v>
      </c>
      <c r="E27" s="5">
        <v>542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1455207</v>
      </c>
      <c r="C36" s="8">
        <f>SUM(C12:C23)</f>
        <v>9293</v>
      </c>
      <c r="D36" s="8">
        <f>SUM(D12:D23)</f>
        <v>29087</v>
      </c>
      <c r="E36" s="8">
        <f>SUM(E12:E23)</f>
        <v>11385</v>
      </c>
    </row>
    <row r="37" spans="1:5">
      <c r="A37" s="78" t="s">
        <v>145</v>
      </c>
      <c r="B37" s="81">
        <f>SUM(B4:B15)</f>
        <v>1556596</v>
      </c>
      <c r="C37" s="81">
        <f t="shared" ref="C37:E37" si="0">SUM(C4:C15)</f>
        <v>10153</v>
      </c>
      <c r="D37" s="81">
        <f t="shared" si="0"/>
        <v>29633</v>
      </c>
      <c r="E37" s="81">
        <f t="shared" si="0"/>
        <v>11493</v>
      </c>
    </row>
    <row r="38" spans="1:5">
      <c r="A38" s="78" t="s">
        <v>144</v>
      </c>
      <c r="B38" s="81">
        <f>SUM(B16:B27)</f>
        <v>1388379</v>
      </c>
      <c r="C38" s="81">
        <f t="shared" ref="C38:E38" si="1">SUM(C16:C27)</f>
        <v>8467</v>
      </c>
      <c r="D38" s="81">
        <f t="shared" si="1"/>
        <v>27563</v>
      </c>
      <c r="E38" s="81">
        <f t="shared" si="1"/>
        <v>12648</v>
      </c>
    </row>
  </sheetData>
  <conditionalFormatting sqref="B4:E36">
    <cfRule type="expression" dxfId="135" priority="2">
      <formula>MOD(ROW(),2)=1</formula>
    </cfRule>
  </conditionalFormatting>
  <conditionalFormatting sqref="B37:E38">
    <cfRule type="expression" dxfId="134" priority="1">
      <formula>MOD(ROW(),2)=1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6"/>
  <sheetViews>
    <sheetView workbookViewId="0">
      <selection activeCell="U68" sqref="U68"/>
    </sheetView>
  </sheetViews>
  <sheetFormatPr defaultRowHeight="15"/>
  <cols>
    <col min="1" max="1" width="18.42578125" style="31" customWidth="1"/>
    <col min="2" max="2" width="12.42578125" customWidth="1"/>
    <col min="3" max="3" width="11.28515625" customWidth="1"/>
    <col min="21" max="21" width="20.5703125" customWidth="1"/>
    <col min="22" max="22" width="13.5703125" customWidth="1"/>
    <col min="23" max="23" width="14" customWidth="1"/>
  </cols>
  <sheetData>
    <row r="1" spans="21:23" s="31" customFormat="1">
      <c r="V1" s="274" t="s">
        <v>10</v>
      </c>
      <c r="W1" s="275"/>
    </row>
    <row r="2" spans="21:23">
      <c r="U2" s="9" t="s">
        <v>0</v>
      </c>
      <c r="V2" s="82" t="s">
        <v>143</v>
      </c>
      <c r="W2" s="78" t="s">
        <v>146</v>
      </c>
    </row>
    <row r="3" spans="21:23">
      <c r="U3" s="9" t="s">
        <v>1</v>
      </c>
      <c r="V3" s="5">
        <f>Renfrew!B37</f>
        <v>234967</v>
      </c>
      <c r="W3" s="5">
        <f>Renfrew!B38</f>
        <v>217151</v>
      </c>
    </row>
    <row r="4" spans="21:23">
      <c r="U4" s="9" t="s">
        <v>2</v>
      </c>
      <c r="V4" s="5">
        <f>Lanark!B37</f>
        <v>197233</v>
      </c>
      <c r="W4" s="5">
        <f>Lanark!B38</f>
        <v>183306</v>
      </c>
    </row>
    <row r="5" spans="21:23">
      <c r="U5" s="9" t="s">
        <v>3</v>
      </c>
      <c r="V5" s="5">
        <f>' Russell-Grenville'!B37</f>
        <v>560634</v>
      </c>
      <c r="W5" s="5">
        <f>' Russell-Grenville'!B38</f>
        <v>554445</v>
      </c>
    </row>
    <row r="6" spans="21:23">
      <c r="U6" s="9" t="s">
        <v>4</v>
      </c>
      <c r="V6" s="5">
        <f>' Glengarry'!B37</f>
        <v>1624116</v>
      </c>
      <c r="W6" s="5">
        <f>' Glengarry'!B38</f>
        <v>1652058</v>
      </c>
    </row>
    <row r="7" spans="21:23">
      <c r="U7" s="9" t="s">
        <v>5</v>
      </c>
      <c r="V7" s="5">
        <f>' Stormont Dundas'!B37</f>
        <v>840333</v>
      </c>
      <c r="W7" s="5">
        <f>' Stormont Dundas'!B38</f>
        <v>766749</v>
      </c>
    </row>
    <row r="8" spans="21:23">
      <c r="U8" s="9" t="s">
        <v>6</v>
      </c>
      <c r="V8" s="5">
        <f>Leeds!B37</f>
        <v>1182218</v>
      </c>
      <c r="W8" s="5">
        <f>Leeds!B38</f>
        <v>1220900</v>
      </c>
    </row>
    <row r="9" spans="21:23">
      <c r="U9" s="9" t="s">
        <v>7</v>
      </c>
      <c r="V9" s="5">
        <f>' Prescott'!B37</f>
        <v>1143643</v>
      </c>
      <c r="W9" s="5">
        <f>' Prescott'!B38</f>
        <v>1061075</v>
      </c>
    </row>
    <row r="10" spans="21:23">
      <c r="U10" s="9" t="s">
        <v>8</v>
      </c>
      <c r="V10" s="5">
        <f>Frontenac!B37</f>
        <v>631809</v>
      </c>
      <c r="W10" s="5">
        <f>Frontenac!B38</f>
        <v>656233</v>
      </c>
    </row>
    <row r="11" spans="21:23">
      <c r="U11" s="9" t="s">
        <v>9</v>
      </c>
      <c r="V11" s="5">
        <f>'Lennox Addington'!B37</f>
        <v>1033144</v>
      </c>
      <c r="W11" s="5">
        <f>'Lennox Addington'!B38</f>
        <v>1004429</v>
      </c>
    </row>
    <row r="36" spans="21:23">
      <c r="U36" s="31"/>
      <c r="V36" s="274" t="s">
        <v>10</v>
      </c>
      <c r="W36" s="275"/>
    </row>
    <row r="37" spans="21:23">
      <c r="U37" s="9" t="s">
        <v>0</v>
      </c>
      <c r="V37" s="82" t="s">
        <v>143</v>
      </c>
      <c r="W37" s="78" t="s">
        <v>146</v>
      </c>
    </row>
    <row r="38" spans="21:23">
      <c r="U38" s="9" t="str">
        <f>SUMMARY!B30</f>
        <v>Tory</v>
      </c>
      <c r="V38" s="5">
        <f>Tory!B37</f>
        <v>2849530</v>
      </c>
      <c r="W38" s="5">
        <f>Tory!B38</f>
        <v>2672813</v>
      </c>
    </row>
    <row r="39" spans="21:23">
      <c r="U39" s="9" t="str">
        <f>SUMMARY!B31</f>
        <v>Macodrum</v>
      </c>
      <c r="V39" s="5">
        <f>Macodrum!B37</f>
        <v>2773863</v>
      </c>
      <c r="W39" s="5">
        <f>Macodrum!B38</f>
        <v>6351991</v>
      </c>
    </row>
    <row r="40" spans="21:23">
      <c r="U40" s="9" t="str">
        <f>SUMMARY!B32</f>
        <v>Paterson Hall</v>
      </c>
      <c r="V40" s="5">
        <f>'Paterson Hall'!B37</f>
        <v>700451</v>
      </c>
      <c r="W40" s="5">
        <f>'Paterson Hall'!B38</f>
        <v>674035</v>
      </c>
    </row>
    <row r="41" spans="21:23">
      <c r="U41" s="9" t="str">
        <f>SUMMARY!B33</f>
        <v>Southam Hall</v>
      </c>
      <c r="V41" s="5">
        <f>Southam!B37</f>
        <v>1101646</v>
      </c>
      <c r="W41" s="5">
        <f>Southam!B38</f>
        <v>1095429</v>
      </c>
    </row>
    <row r="42" spans="21:23">
      <c r="U42" s="9" t="str">
        <f>SUMMARY!B34</f>
        <v>Mackenzie</v>
      </c>
      <c r="V42" s="5">
        <f>Mackenzie!B37</f>
        <v>3736409</v>
      </c>
      <c r="W42" s="5">
        <f>Mackenzie!B38</f>
        <v>3708478</v>
      </c>
    </row>
    <row r="43" spans="21:23">
      <c r="U43" s="9" t="str">
        <f>SUMMARY!B35</f>
        <v>Steacie</v>
      </c>
      <c r="V43" s="5">
        <f>Steacie!B37</f>
        <v>3003183</v>
      </c>
      <c r="W43" s="5">
        <f>Steacie!B38</f>
        <v>2927947</v>
      </c>
    </row>
    <row r="44" spans="21:23">
      <c r="U44" s="9" t="str">
        <f>SUMMARY!B36</f>
        <v>Herzberg</v>
      </c>
      <c r="V44" s="5">
        <f>Herzberg!B37</f>
        <v>2959729</v>
      </c>
      <c r="W44" s="5">
        <f>Herzberg!B38</f>
        <v>3060232</v>
      </c>
    </row>
    <row r="45" spans="21:23">
      <c r="U45" s="9" t="str">
        <f>SUMMARY!B37</f>
        <v xml:space="preserve">Loeb  </v>
      </c>
      <c r="V45" s="5">
        <f>Loeb!B37</f>
        <v>2877097</v>
      </c>
      <c r="W45" s="5">
        <f>Loeb!B38</f>
        <v>3108351</v>
      </c>
    </row>
    <row r="46" spans="21:23">
      <c r="U46" s="9" t="str">
        <f>SUMMARY!B38</f>
        <v>Nesbitt</v>
      </c>
      <c r="V46" s="5">
        <f>Nesbitt!B37</f>
        <v>721765</v>
      </c>
      <c r="W46" s="5">
        <f>Nesbitt!B38</f>
        <v>701147</v>
      </c>
    </row>
    <row r="47" spans="21:23">
      <c r="U47" s="9" t="str">
        <f>SUMMARY!B39</f>
        <v>Dunton Tower</v>
      </c>
      <c r="V47" s="5">
        <f>Dunton!B37</f>
        <v>1982776</v>
      </c>
      <c r="W47" s="5">
        <f>Dunton!B38</f>
        <v>1878647</v>
      </c>
    </row>
    <row r="48" spans="21:23">
      <c r="U48" s="9" t="str">
        <f>SUMMARY!B40</f>
        <v>Architecture</v>
      </c>
      <c r="V48" s="5">
        <f>Architecture!B37</f>
        <v>545311</v>
      </c>
      <c r="W48" s="5">
        <f>Architecture!B38</f>
        <v>516072</v>
      </c>
    </row>
    <row r="49" spans="21:23">
      <c r="U49" s="9" t="str">
        <f>SUMMARY!B41</f>
        <v>St. Pats</v>
      </c>
      <c r="V49" s="5">
        <f>'St. Pats'!B37</f>
        <v>1531845</v>
      </c>
      <c r="W49" s="5">
        <f>'St. Pats'!B38</f>
        <v>1393480</v>
      </c>
    </row>
    <row r="50" spans="21:23">
      <c r="U50" s="9" t="str">
        <f>SUMMARY!B42</f>
        <v>Social Science</v>
      </c>
      <c r="V50" s="5">
        <f>'Social Science'!B37</f>
        <v>145477</v>
      </c>
      <c r="W50" s="5">
        <f>'Social Science'!B38</f>
        <v>137743</v>
      </c>
    </row>
    <row r="51" spans="21:23">
      <c r="U51" s="9" t="str">
        <f>SUMMARY!B43</f>
        <v>Life Science</v>
      </c>
      <c r="V51" s="5">
        <f>'Life Science'!B37</f>
        <v>1144783</v>
      </c>
      <c r="W51" s="5">
        <f>'Life Science'!B38</f>
        <v>1127254</v>
      </c>
    </row>
    <row r="52" spans="21:23">
      <c r="U52" s="9" t="str">
        <f>SUMMARY!B44</f>
        <v>Minto Case</v>
      </c>
      <c r="V52" s="5">
        <f>'Minto Case'!B37</f>
        <v>3631402</v>
      </c>
      <c r="W52" s="5">
        <f>'Minto Case'!B38</f>
        <v>3501972</v>
      </c>
    </row>
    <row r="53" spans="21:23">
      <c r="U53" s="9" t="str">
        <f>SUMMARY!B45</f>
        <v>Azrieli Theatre</v>
      </c>
      <c r="V53" s="5">
        <f>'Azrieli TH'!B37</f>
        <v>396858</v>
      </c>
      <c r="W53" s="5">
        <f>'Azrieli TH'!B38</f>
        <v>400096</v>
      </c>
    </row>
    <row r="54" spans="21:23">
      <c r="U54" s="9" t="str">
        <f>SUMMARY!B46</f>
        <v>Azrieli Pavilion</v>
      </c>
      <c r="V54" s="5">
        <f>'Azrieli PL'!B37</f>
        <v>841928</v>
      </c>
      <c r="W54" s="5">
        <f>'Azrieli PL'!B38</f>
        <v>858328</v>
      </c>
    </row>
    <row r="55" spans="21:23">
      <c r="U55" s="9" t="str">
        <f>SUMMARY!B47</f>
        <v>Canal</v>
      </c>
      <c r="V55" s="5">
        <f>Canal!B37</f>
        <v>1767248</v>
      </c>
      <c r="W55" s="5">
        <f>Canal!B38</f>
        <v>1836490</v>
      </c>
    </row>
    <row r="56" spans="21:23">
      <c r="U56" s="9" t="str">
        <f>SUMMARY!B48</f>
        <v>River</v>
      </c>
      <c r="V56" s="5">
        <f>River!B37</f>
        <v>1900396</v>
      </c>
      <c r="W56" s="5">
        <f>River!B38</f>
        <v>1902010</v>
      </c>
    </row>
  </sheetData>
  <mergeCells count="2">
    <mergeCell ref="V1:W1"/>
    <mergeCell ref="V36:W36"/>
  </mergeCells>
  <conditionalFormatting sqref="V3:W11">
    <cfRule type="expression" dxfId="167" priority="2">
      <formula>MOD(ROW(),2)=1</formula>
    </cfRule>
  </conditionalFormatting>
  <conditionalFormatting sqref="V38:W56">
    <cfRule type="expression" dxfId="166" priority="1">
      <formula>MOD(ROW(),2)=1</formula>
    </cfRule>
  </conditionalFormatting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39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22988</v>
      </c>
      <c r="C4" s="5"/>
      <c r="D4" s="5">
        <v>99</v>
      </c>
      <c r="E4" s="5">
        <v>2367</v>
      </c>
    </row>
    <row r="5" spans="1:5">
      <c r="A5" s="4">
        <v>41426</v>
      </c>
      <c r="B5" s="5">
        <v>16528</v>
      </c>
      <c r="C5" s="5"/>
      <c r="D5" s="5">
        <v>62</v>
      </c>
      <c r="E5" s="5">
        <v>3512</v>
      </c>
    </row>
    <row r="6" spans="1:5">
      <c r="A6" s="4">
        <v>41456</v>
      </c>
      <c r="B6" s="5">
        <v>16100</v>
      </c>
      <c r="C6" s="5"/>
      <c r="D6" s="5">
        <v>66</v>
      </c>
      <c r="E6" s="5">
        <v>1696</v>
      </c>
    </row>
    <row r="7" spans="1:5">
      <c r="A7" s="4">
        <v>41487</v>
      </c>
      <c r="B7" s="5">
        <v>16500</v>
      </c>
      <c r="C7" s="5"/>
      <c r="D7" s="5">
        <v>75</v>
      </c>
      <c r="E7" s="5">
        <v>0</v>
      </c>
    </row>
    <row r="8" spans="1:5">
      <c r="A8" s="4">
        <v>41518</v>
      </c>
      <c r="B8" s="5">
        <v>18000</v>
      </c>
      <c r="C8" s="5"/>
      <c r="D8" s="5">
        <v>40</v>
      </c>
      <c r="E8" s="5">
        <v>0</v>
      </c>
    </row>
    <row r="9" spans="1:5">
      <c r="A9" s="4">
        <v>41548</v>
      </c>
      <c r="B9" s="5">
        <v>17390</v>
      </c>
      <c r="C9" s="5"/>
      <c r="D9" s="5">
        <v>47</v>
      </c>
      <c r="E9" s="5">
        <v>1419</v>
      </c>
    </row>
    <row r="10" spans="1:5">
      <c r="A10" s="4">
        <v>41579</v>
      </c>
      <c r="B10" s="5">
        <v>22265</v>
      </c>
      <c r="C10" s="5"/>
      <c r="D10" s="5">
        <v>38</v>
      </c>
      <c r="E10" s="5">
        <v>5899</v>
      </c>
    </row>
    <row r="11" spans="1:5">
      <c r="A11" s="4">
        <v>41609</v>
      </c>
      <c r="B11" s="5">
        <v>23803</v>
      </c>
      <c r="C11" s="5"/>
      <c r="D11" s="5">
        <v>42</v>
      </c>
      <c r="E11" s="5">
        <v>12531</v>
      </c>
    </row>
    <row r="12" spans="1:5">
      <c r="A12" s="4">
        <v>41640</v>
      </c>
      <c r="B12" s="5">
        <v>32442</v>
      </c>
      <c r="C12" s="5"/>
      <c r="D12" s="5">
        <v>46</v>
      </c>
      <c r="E12" s="5">
        <v>15698</v>
      </c>
    </row>
    <row r="13" spans="1:5">
      <c r="A13" s="4">
        <v>41671</v>
      </c>
      <c r="B13" s="5">
        <v>21073</v>
      </c>
      <c r="C13" s="5"/>
      <c r="D13" s="5">
        <v>38</v>
      </c>
      <c r="E13" s="5">
        <v>6990</v>
      </c>
    </row>
    <row r="14" spans="1:5">
      <c r="A14" s="4">
        <v>41699</v>
      </c>
      <c r="B14" s="5">
        <v>16361</v>
      </c>
      <c r="C14" s="5"/>
      <c r="D14" s="5">
        <v>61</v>
      </c>
      <c r="E14" s="5">
        <v>2700</v>
      </c>
    </row>
    <row r="15" spans="1:5">
      <c r="A15" s="4">
        <v>41730</v>
      </c>
      <c r="B15" s="5">
        <v>12505</v>
      </c>
      <c r="C15" s="5"/>
      <c r="D15" s="5">
        <v>54</v>
      </c>
      <c r="E15" s="5">
        <v>4836</v>
      </c>
    </row>
    <row r="16" spans="1:5">
      <c r="A16" s="4">
        <v>41760</v>
      </c>
      <c r="B16" s="5">
        <v>10382</v>
      </c>
      <c r="C16" s="5"/>
      <c r="D16" s="5">
        <v>83</v>
      </c>
      <c r="E16" s="5">
        <v>0</v>
      </c>
    </row>
    <row r="17" spans="1:5">
      <c r="A17" s="4">
        <v>41791</v>
      </c>
      <c r="B17" s="5">
        <v>14931</v>
      </c>
      <c r="C17" s="5"/>
      <c r="D17" s="5">
        <v>63</v>
      </c>
      <c r="E17" s="5">
        <v>11</v>
      </c>
    </row>
    <row r="18" spans="1:5">
      <c r="A18" s="4">
        <v>41821</v>
      </c>
      <c r="B18" s="5">
        <v>15186</v>
      </c>
      <c r="C18" s="5"/>
      <c r="D18" s="5">
        <v>66</v>
      </c>
      <c r="E18" s="5">
        <v>0</v>
      </c>
    </row>
    <row r="19" spans="1:5">
      <c r="A19" s="4">
        <v>41852</v>
      </c>
      <c r="B19" s="5">
        <v>16193</v>
      </c>
      <c r="C19" s="5"/>
      <c r="D19" s="5">
        <v>75</v>
      </c>
      <c r="E19" s="5">
        <v>0</v>
      </c>
    </row>
    <row r="20" spans="1:5">
      <c r="A20" s="4">
        <v>41883</v>
      </c>
      <c r="B20" s="5">
        <v>15467</v>
      </c>
      <c r="C20" s="5"/>
      <c r="D20" s="5">
        <v>40</v>
      </c>
      <c r="E20" s="5">
        <v>120</v>
      </c>
    </row>
    <row r="21" spans="1:5">
      <c r="A21" s="4">
        <v>41913</v>
      </c>
      <c r="B21" s="5">
        <v>19965</v>
      </c>
      <c r="C21" s="5"/>
      <c r="D21" s="5">
        <v>47</v>
      </c>
      <c r="E21" s="5">
        <v>100</v>
      </c>
    </row>
    <row r="22" spans="1:5">
      <c r="A22" s="4">
        <v>41944</v>
      </c>
      <c r="B22" s="5">
        <v>20937</v>
      </c>
      <c r="C22" s="5"/>
      <c r="D22" s="5">
        <v>38</v>
      </c>
      <c r="E22" s="5">
        <v>2772</v>
      </c>
    </row>
    <row r="23" spans="1:5">
      <c r="A23" s="4">
        <v>41974</v>
      </c>
      <c r="B23" s="5">
        <v>25370</v>
      </c>
      <c r="C23" s="5"/>
      <c r="D23" s="5">
        <v>42</v>
      </c>
      <c r="E23" s="5">
        <v>4845</v>
      </c>
    </row>
    <row r="24" spans="1:5">
      <c r="A24" s="4">
        <v>42005</v>
      </c>
      <c r="B24" s="5">
        <v>26129</v>
      </c>
      <c r="C24" s="5"/>
      <c r="D24" s="5">
        <v>45</v>
      </c>
      <c r="E24" s="5">
        <v>5756</v>
      </c>
    </row>
    <row r="25" spans="1:5">
      <c r="A25" s="4">
        <v>42036</v>
      </c>
      <c r="B25" s="5">
        <v>25115</v>
      </c>
      <c r="C25" s="5"/>
      <c r="D25" s="5">
        <v>38</v>
      </c>
      <c r="E25" s="5">
        <v>8426</v>
      </c>
    </row>
    <row r="26" spans="1:5">
      <c r="A26" s="4">
        <v>42064</v>
      </c>
      <c r="B26" s="5">
        <v>33635</v>
      </c>
      <c r="C26" s="5"/>
      <c r="D26" s="5">
        <v>60</v>
      </c>
      <c r="E26" s="5">
        <v>11472</v>
      </c>
    </row>
    <row r="27" spans="1:5">
      <c r="A27" s="4">
        <v>42095</v>
      </c>
      <c r="B27" s="5">
        <v>23601</v>
      </c>
      <c r="C27" s="5"/>
      <c r="D27" s="5">
        <v>45</v>
      </c>
      <c r="E27" s="5">
        <v>5419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220812</v>
      </c>
      <c r="C36" s="8">
        <f t="shared" ref="C36:D36" si="0">SUM(C12:C23)</f>
        <v>0</v>
      </c>
      <c r="D36" s="8">
        <f t="shared" si="0"/>
        <v>653</v>
      </c>
      <c r="E36" s="8">
        <f>SUM(E12:E23)</f>
        <v>38072</v>
      </c>
    </row>
    <row r="37" spans="1:5">
      <c r="A37" s="78" t="s">
        <v>145</v>
      </c>
      <c r="B37" s="81">
        <f>SUM(B4:B15)</f>
        <v>235955</v>
      </c>
      <c r="C37" s="81">
        <f t="shared" ref="C37:E37" si="1">SUM(C4:C15)</f>
        <v>0</v>
      </c>
      <c r="D37" s="81">
        <f t="shared" si="1"/>
        <v>668</v>
      </c>
      <c r="E37" s="81">
        <f t="shared" si="1"/>
        <v>57648</v>
      </c>
    </row>
    <row r="38" spans="1:5">
      <c r="A38" s="78" t="s">
        <v>144</v>
      </c>
      <c r="B38" s="81">
        <f>SUM(B16:B27)</f>
        <v>246911</v>
      </c>
      <c r="C38" s="81">
        <f t="shared" ref="C38:E38" si="2">SUM(C16:C27)</f>
        <v>0</v>
      </c>
      <c r="D38" s="81">
        <f t="shared" si="2"/>
        <v>642</v>
      </c>
      <c r="E38" s="81">
        <f t="shared" si="2"/>
        <v>38921</v>
      </c>
    </row>
  </sheetData>
  <conditionalFormatting sqref="B4:E14 B16:E36 B15 D15:E15">
    <cfRule type="expression" dxfId="133" priority="3">
      <formula>MOD(ROW(),2)=1</formula>
    </cfRule>
  </conditionalFormatting>
  <conditionalFormatting sqref="C15">
    <cfRule type="expression" dxfId="132" priority="2">
      <formula>MOD(ROW(),2)=1</formula>
    </cfRule>
  </conditionalFormatting>
  <conditionalFormatting sqref="B37:E38">
    <cfRule type="expression" dxfId="131" priority="1">
      <formula>MOD(ROW(),2)=1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A37" sqref="A37:E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40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62705</v>
      </c>
      <c r="C4" s="5">
        <v>69</v>
      </c>
      <c r="D4" s="5">
        <v>66</v>
      </c>
      <c r="E4" s="5">
        <v>0</v>
      </c>
    </row>
    <row r="5" spans="1:5">
      <c r="A5" s="4">
        <v>41426</v>
      </c>
      <c r="B5" s="5">
        <v>116792</v>
      </c>
      <c r="C5" s="5">
        <v>70</v>
      </c>
      <c r="D5" s="5">
        <v>104</v>
      </c>
      <c r="E5" s="5">
        <v>0</v>
      </c>
    </row>
    <row r="6" spans="1:5">
      <c r="A6" s="4">
        <v>41456</v>
      </c>
      <c r="B6" s="5">
        <v>100000</v>
      </c>
      <c r="C6" s="5">
        <v>80</v>
      </c>
      <c r="D6" s="5">
        <v>175</v>
      </c>
      <c r="E6" s="5">
        <v>0</v>
      </c>
    </row>
    <row r="7" spans="1:5">
      <c r="A7" s="4">
        <v>41487</v>
      </c>
      <c r="B7" s="5">
        <v>99926</v>
      </c>
      <c r="C7" s="5">
        <v>81</v>
      </c>
      <c r="D7" s="5">
        <v>224</v>
      </c>
      <c r="E7" s="5">
        <v>0</v>
      </c>
    </row>
    <row r="8" spans="1:5">
      <c r="A8" s="4">
        <v>41518</v>
      </c>
      <c r="B8" s="5">
        <v>95063</v>
      </c>
      <c r="C8" s="5">
        <v>87</v>
      </c>
      <c r="D8" s="5">
        <v>226</v>
      </c>
      <c r="E8" s="5">
        <v>9</v>
      </c>
    </row>
    <row r="9" spans="1:5">
      <c r="A9" s="4">
        <v>41548</v>
      </c>
      <c r="B9" s="5">
        <v>87451</v>
      </c>
      <c r="C9" s="5">
        <v>85</v>
      </c>
      <c r="D9" s="5">
        <v>230</v>
      </c>
      <c r="E9" s="5">
        <v>135</v>
      </c>
    </row>
    <row r="10" spans="1:5">
      <c r="A10" s="4">
        <v>41579</v>
      </c>
      <c r="B10" s="5">
        <v>104135</v>
      </c>
      <c r="C10" s="5">
        <v>85</v>
      </c>
      <c r="D10" s="5">
        <v>167</v>
      </c>
      <c r="E10" s="5">
        <v>1868</v>
      </c>
    </row>
    <row r="11" spans="1:5">
      <c r="A11" s="4">
        <v>41609</v>
      </c>
      <c r="B11" s="5">
        <v>100815</v>
      </c>
      <c r="C11" s="5">
        <v>418</v>
      </c>
      <c r="D11" s="5">
        <v>112</v>
      </c>
      <c r="E11" s="5">
        <v>2601</v>
      </c>
    </row>
    <row r="12" spans="1:5">
      <c r="A12" s="4">
        <v>41640</v>
      </c>
      <c r="B12" s="5">
        <v>107372</v>
      </c>
      <c r="C12" s="5">
        <v>500</v>
      </c>
      <c r="D12" s="5">
        <v>206</v>
      </c>
      <c r="E12" s="5">
        <v>3799</v>
      </c>
    </row>
    <row r="13" spans="1:5">
      <c r="A13" s="4">
        <v>41671</v>
      </c>
      <c r="B13" s="5">
        <v>99285</v>
      </c>
      <c r="C13" s="5">
        <v>524</v>
      </c>
      <c r="D13" s="5">
        <v>185</v>
      </c>
      <c r="E13" s="5">
        <v>4498</v>
      </c>
    </row>
    <row r="14" spans="1:5">
      <c r="A14" s="4">
        <v>41699</v>
      </c>
      <c r="B14" s="5">
        <v>107433</v>
      </c>
      <c r="C14" s="5">
        <v>558</v>
      </c>
      <c r="D14" s="5">
        <v>202</v>
      </c>
      <c r="E14" s="5">
        <v>2211</v>
      </c>
    </row>
    <row r="15" spans="1:5">
      <c r="A15" s="4">
        <v>41730</v>
      </c>
      <c r="B15" s="5">
        <v>102593</v>
      </c>
      <c r="C15" s="5">
        <v>402</v>
      </c>
      <c r="D15" s="5">
        <v>156</v>
      </c>
      <c r="E15" s="5">
        <v>368</v>
      </c>
    </row>
    <row r="16" spans="1:5">
      <c r="A16" s="4">
        <v>41760</v>
      </c>
      <c r="B16" s="5">
        <v>63654</v>
      </c>
      <c r="C16" s="5">
        <v>157</v>
      </c>
      <c r="D16" s="5">
        <v>132</v>
      </c>
      <c r="E16" s="5">
        <v>74</v>
      </c>
    </row>
    <row r="17" spans="1:5">
      <c r="A17" s="4">
        <v>41791</v>
      </c>
      <c r="B17" s="5">
        <v>101603</v>
      </c>
      <c r="C17" s="5">
        <v>50</v>
      </c>
      <c r="D17" s="5">
        <v>201</v>
      </c>
      <c r="E17" s="5">
        <v>30</v>
      </c>
    </row>
    <row r="18" spans="1:5">
      <c r="A18" s="4">
        <v>41821</v>
      </c>
      <c r="B18" s="5">
        <v>113212</v>
      </c>
      <c r="C18" s="5">
        <v>0</v>
      </c>
      <c r="D18" s="5">
        <v>150</v>
      </c>
      <c r="E18" s="5">
        <v>14</v>
      </c>
    </row>
    <row r="19" spans="1:5">
      <c r="A19" s="4">
        <v>41852</v>
      </c>
      <c r="B19" s="5">
        <v>118326</v>
      </c>
      <c r="C19" s="5">
        <v>0</v>
      </c>
      <c r="D19" s="5">
        <v>193</v>
      </c>
      <c r="E19" s="5">
        <v>41</v>
      </c>
    </row>
    <row r="20" spans="1:5">
      <c r="A20" s="4">
        <v>41883</v>
      </c>
      <c r="B20" s="5">
        <v>101116</v>
      </c>
      <c r="C20" s="5">
        <v>0</v>
      </c>
      <c r="D20" s="5">
        <v>252</v>
      </c>
      <c r="E20" s="5">
        <v>23</v>
      </c>
    </row>
    <row r="21" spans="1:5">
      <c r="A21" s="4">
        <v>41913</v>
      </c>
      <c r="B21" s="5">
        <v>78740</v>
      </c>
      <c r="C21" s="5">
        <v>85</v>
      </c>
      <c r="D21" s="5">
        <v>229</v>
      </c>
      <c r="E21" s="5">
        <v>69</v>
      </c>
    </row>
    <row r="22" spans="1:5">
      <c r="A22" s="4">
        <v>41944</v>
      </c>
      <c r="B22" s="5">
        <v>80324</v>
      </c>
      <c r="C22" s="5">
        <v>119</v>
      </c>
      <c r="D22" s="5">
        <v>167</v>
      </c>
      <c r="E22" s="5">
        <v>1364</v>
      </c>
    </row>
    <row r="23" spans="1:5">
      <c r="A23" s="4">
        <v>41974</v>
      </c>
      <c r="B23" s="5">
        <v>69082</v>
      </c>
      <c r="C23" s="5">
        <v>172</v>
      </c>
      <c r="D23" s="5">
        <v>112</v>
      </c>
      <c r="E23" s="5">
        <v>2505</v>
      </c>
    </row>
    <row r="24" spans="1:5">
      <c r="A24" s="4">
        <v>42005</v>
      </c>
      <c r="B24" s="5">
        <v>84677</v>
      </c>
      <c r="C24" s="5">
        <v>324</v>
      </c>
      <c r="D24" s="5">
        <v>187</v>
      </c>
      <c r="E24" s="5">
        <v>3993</v>
      </c>
    </row>
    <row r="25" spans="1:5">
      <c r="A25" s="4">
        <v>42036</v>
      </c>
      <c r="B25" s="5">
        <v>101768</v>
      </c>
      <c r="C25" s="5">
        <v>319</v>
      </c>
      <c r="D25" s="5">
        <v>185</v>
      </c>
      <c r="E25" s="5">
        <v>5070</v>
      </c>
    </row>
    <row r="26" spans="1:5">
      <c r="A26" s="4">
        <v>42064</v>
      </c>
      <c r="B26" s="5">
        <v>113026</v>
      </c>
      <c r="C26" s="5">
        <v>174</v>
      </c>
      <c r="D26" s="5">
        <v>200</v>
      </c>
      <c r="E26" s="5">
        <v>1957</v>
      </c>
    </row>
    <row r="27" spans="1:5">
      <c r="A27" s="4">
        <v>42095</v>
      </c>
      <c r="B27" s="5">
        <v>81783</v>
      </c>
      <c r="C27" s="5">
        <v>174</v>
      </c>
      <c r="D27" s="5">
        <v>136</v>
      </c>
      <c r="E27" s="5">
        <v>349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1142740</v>
      </c>
      <c r="C36" s="8">
        <f t="shared" ref="C36:E36" si="0">SUM(C12:C23)</f>
        <v>2567</v>
      </c>
      <c r="D36" s="8">
        <f t="shared" si="0"/>
        <v>2185</v>
      </c>
      <c r="E36" s="8">
        <f t="shared" si="0"/>
        <v>14996</v>
      </c>
    </row>
    <row r="37" spans="1:5">
      <c r="A37" s="78" t="s">
        <v>145</v>
      </c>
      <c r="B37" s="81">
        <f>SUM(B4:B15)</f>
        <v>1183570</v>
      </c>
      <c r="C37" s="81">
        <f t="shared" ref="C37:E37" si="1">SUM(C4:C15)</f>
        <v>2959</v>
      </c>
      <c r="D37" s="81">
        <f t="shared" si="1"/>
        <v>2053</v>
      </c>
      <c r="E37" s="81">
        <f t="shared" si="1"/>
        <v>15489</v>
      </c>
    </row>
    <row r="38" spans="1:5">
      <c r="A38" s="78" t="s">
        <v>144</v>
      </c>
      <c r="B38" s="81">
        <f>SUM(B16:B27)</f>
        <v>1107311</v>
      </c>
      <c r="C38" s="81">
        <f t="shared" ref="C38:E38" si="2">SUM(C16:C27)</f>
        <v>1574</v>
      </c>
      <c r="D38" s="81">
        <f t="shared" si="2"/>
        <v>2144</v>
      </c>
      <c r="E38" s="81">
        <f t="shared" si="2"/>
        <v>15489</v>
      </c>
    </row>
  </sheetData>
  <conditionalFormatting sqref="B4:E14 B16:E36 B15 D15:E15">
    <cfRule type="expression" dxfId="130" priority="3">
      <formula>MOD(ROW(),2)=1</formula>
    </cfRule>
  </conditionalFormatting>
  <conditionalFormatting sqref="C15">
    <cfRule type="expression" dxfId="129" priority="2">
      <formula>MOD(ROW(),2)=1</formula>
    </cfRule>
  </conditionalFormatting>
  <conditionalFormatting sqref="B37:E38">
    <cfRule type="expression" dxfId="128" priority="1">
      <formula>MOD(ROW(),2)=1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A37" sqref="A37:C38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6" customWidth="1"/>
  </cols>
  <sheetData>
    <row r="1" spans="1:5">
      <c r="A1" s="3" t="s">
        <v>52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225190</v>
      </c>
      <c r="D4" s="5">
        <v>981</v>
      </c>
      <c r="E4" s="5">
        <v>8474</v>
      </c>
    </row>
    <row r="5" spans="1:5">
      <c r="A5" s="4">
        <v>41426</v>
      </c>
      <c r="B5" s="5">
        <v>222900</v>
      </c>
      <c r="C5" s="5"/>
      <c r="D5" s="5">
        <v>1011</v>
      </c>
      <c r="E5" s="5">
        <v>8084</v>
      </c>
    </row>
    <row r="6" spans="1:5">
      <c r="A6" s="4">
        <v>41456</v>
      </c>
      <c r="B6" s="5">
        <v>263192</v>
      </c>
      <c r="D6" s="5">
        <v>3414</v>
      </c>
      <c r="E6" s="5">
        <v>2461</v>
      </c>
    </row>
    <row r="7" spans="1:5">
      <c r="A7" s="4">
        <v>41487</v>
      </c>
      <c r="B7" s="5">
        <v>254783</v>
      </c>
      <c r="C7" s="5"/>
      <c r="D7" s="5">
        <v>1149</v>
      </c>
      <c r="E7" s="5">
        <v>8980</v>
      </c>
    </row>
    <row r="8" spans="1:5">
      <c r="A8" s="4">
        <v>41518</v>
      </c>
      <c r="B8" s="5">
        <v>249382</v>
      </c>
      <c r="C8" s="5"/>
      <c r="D8" s="5">
        <v>1308</v>
      </c>
      <c r="E8" s="5">
        <v>8980</v>
      </c>
    </row>
    <row r="9" spans="1:5">
      <c r="A9" s="4">
        <v>41548</v>
      </c>
      <c r="B9" s="5">
        <v>256155</v>
      </c>
      <c r="C9" s="5"/>
      <c r="D9" s="5">
        <v>1362</v>
      </c>
      <c r="E9" s="5">
        <v>11310</v>
      </c>
    </row>
    <row r="10" spans="1:5">
      <c r="A10" s="4">
        <v>41579</v>
      </c>
      <c r="B10" s="5">
        <v>246000</v>
      </c>
      <c r="C10" s="5"/>
      <c r="D10" s="5">
        <v>1369</v>
      </c>
      <c r="E10" s="5">
        <v>16734</v>
      </c>
    </row>
    <row r="11" spans="1:5">
      <c r="A11" s="4">
        <v>41609</v>
      </c>
      <c r="B11" s="5">
        <v>241918</v>
      </c>
      <c r="C11" s="5"/>
      <c r="D11" s="5">
        <v>1138</v>
      </c>
      <c r="E11" s="5">
        <v>19131</v>
      </c>
    </row>
    <row r="12" spans="1:5">
      <c r="A12" s="4">
        <v>41640</v>
      </c>
      <c r="B12" s="5">
        <v>268711</v>
      </c>
      <c r="C12" s="5"/>
      <c r="D12" s="5">
        <v>1358</v>
      </c>
      <c r="E12" s="5">
        <v>25367</v>
      </c>
    </row>
    <row r="13" spans="1:5">
      <c r="A13" s="4">
        <v>41671</v>
      </c>
      <c r="B13" s="5">
        <v>243698</v>
      </c>
      <c r="C13" s="5"/>
      <c r="D13" s="5">
        <v>1190</v>
      </c>
      <c r="E13" s="5">
        <v>23283</v>
      </c>
    </row>
    <row r="14" spans="1:5">
      <c r="A14" s="4">
        <v>41699</v>
      </c>
      <c r="B14" s="5">
        <v>269501</v>
      </c>
      <c r="C14" s="5"/>
      <c r="D14" s="5">
        <v>1274</v>
      </c>
      <c r="E14" s="5">
        <v>19941</v>
      </c>
    </row>
    <row r="15" spans="1:5">
      <c r="A15" s="4">
        <v>41730</v>
      </c>
      <c r="B15" s="5">
        <v>235931</v>
      </c>
      <c r="C15" s="5"/>
      <c r="D15" s="5">
        <v>1093</v>
      </c>
      <c r="E15" s="5">
        <v>15110</v>
      </c>
    </row>
    <row r="16" spans="1:5">
      <c r="A16" s="4">
        <v>41760</v>
      </c>
      <c r="B16" s="5">
        <v>215060</v>
      </c>
      <c r="C16" s="5"/>
      <c r="D16" s="5">
        <v>875</v>
      </c>
      <c r="E16" s="5">
        <v>10722</v>
      </c>
    </row>
    <row r="17" spans="1:5">
      <c r="A17" s="4">
        <v>41791</v>
      </c>
      <c r="B17" s="5">
        <v>188889</v>
      </c>
      <c r="C17" s="5"/>
      <c r="D17" s="5">
        <v>827</v>
      </c>
      <c r="E17" s="5">
        <v>6402</v>
      </c>
    </row>
    <row r="18" spans="1:5">
      <c r="A18" s="4">
        <v>41821</v>
      </c>
      <c r="B18" s="5">
        <v>253778</v>
      </c>
      <c r="D18" s="5">
        <v>1170</v>
      </c>
      <c r="E18" s="5">
        <v>6707</v>
      </c>
    </row>
    <row r="19" spans="1:5">
      <c r="A19" s="4">
        <v>41852</v>
      </c>
      <c r="B19" s="5">
        <v>251424</v>
      </c>
      <c r="C19" s="5"/>
      <c r="D19" s="5">
        <v>1080</v>
      </c>
      <c r="E19" s="5">
        <v>7115</v>
      </c>
    </row>
    <row r="20" spans="1:5">
      <c r="A20" s="4">
        <v>41883</v>
      </c>
      <c r="B20" s="5">
        <v>252810</v>
      </c>
      <c r="D20" s="5">
        <v>1276</v>
      </c>
      <c r="E20" s="5">
        <v>7557</v>
      </c>
    </row>
    <row r="21" spans="1:5">
      <c r="A21" s="4">
        <v>41913</v>
      </c>
      <c r="B21" s="5">
        <v>255036</v>
      </c>
      <c r="C21" s="5"/>
      <c r="D21" s="5">
        <v>1350</v>
      </c>
      <c r="E21" s="5">
        <v>9212</v>
      </c>
    </row>
    <row r="22" spans="1:5">
      <c r="A22" s="4">
        <v>41944</v>
      </c>
      <c r="B22" s="5">
        <v>249667</v>
      </c>
      <c r="C22" s="5"/>
      <c r="D22" s="5">
        <v>1361</v>
      </c>
      <c r="E22" s="5">
        <v>15660</v>
      </c>
    </row>
    <row r="23" spans="1:5">
      <c r="A23" s="4">
        <v>41974</v>
      </c>
      <c r="B23" s="5">
        <v>239298</v>
      </c>
      <c r="C23" s="5"/>
      <c r="D23" s="5">
        <v>1123</v>
      </c>
      <c r="E23" s="5">
        <v>18686</v>
      </c>
    </row>
    <row r="24" spans="1:5">
      <c r="A24" s="4">
        <v>42005</v>
      </c>
      <c r="B24" s="5">
        <v>259643</v>
      </c>
      <c r="D24" s="5">
        <v>1197</v>
      </c>
      <c r="E24" s="5">
        <v>22376</v>
      </c>
    </row>
    <row r="25" spans="1:5">
      <c r="A25" s="4">
        <v>42036</v>
      </c>
      <c r="B25" s="5">
        <v>235444</v>
      </c>
      <c r="C25" s="5"/>
      <c r="D25" s="5">
        <v>1039</v>
      </c>
      <c r="E25" s="5">
        <v>24078</v>
      </c>
    </row>
    <row r="26" spans="1:5">
      <c r="A26" s="4">
        <v>42064</v>
      </c>
      <c r="B26" s="5">
        <v>265066</v>
      </c>
      <c r="C26" s="5"/>
      <c r="D26" s="5">
        <v>1152</v>
      </c>
      <c r="E26" s="5">
        <v>16391</v>
      </c>
    </row>
    <row r="27" spans="1:5">
      <c r="A27" s="4">
        <v>42095</v>
      </c>
      <c r="B27" s="5">
        <v>173779</v>
      </c>
      <c r="C27" s="5"/>
      <c r="D27" s="5">
        <v>794</v>
      </c>
      <c r="E27" s="5">
        <v>9615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2923803</v>
      </c>
      <c r="C36" s="8">
        <f t="shared" ref="C36:E36" si="0">SUM(C12:C23)</f>
        <v>0</v>
      </c>
      <c r="D36" s="8">
        <f t="shared" si="0"/>
        <v>13977</v>
      </c>
      <c r="E36" s="8">
        <f t="shared" si="0"/>
        <v>165762</v>
      </c>
    </row>
    <row r="37" spans="1:5">
      <c r="A37" s="78" t="s">
        <v>145</v>
      </c>
      <c r="B37" s="81">
        <f>SUM(B4:B15)</f>
        <v>2977361</v>
      </c>
      <c r="C37" s="81">
        <f t="shared" ref="C37:E37" si="1">SUM(C4:C15)</f>
        <v>0</v>
      </c>
      <c r="D37" s="81">
        <f t="shared" si="1"/>
        <v>16647</v>
      </c>
      <c r="E37" s="81">
        <f t="shared" si="1"/>
        <v>167855</v>
      </c>
    </row>
    <row r="38" spans="1:5">
      <c r="A38" s="78" t="s">
        <v>144</v>
      </c>
      <c r="B38" s="81">
        <f>SUM(B16:B27)</f>
        <v>2839894</v>
      </c>
      <c r="C38" s="81">
        <f t="shared" ref="C38:E38" si="2">SUM(C16:C27)</f>
        <v>0</v>
      </c>
      <c r="D38" s="81">
        <f t="shared" si="2"/>
        <v>13244</v>
      </c>
      <c r="E38" s="81">
        <f t="shared" si="2"/>
        <v>154521</v>
      </c>
    </row>
  </sheetData>
  <conditionalFormatting sqref="B5:E5 B16:E17 B15 D15:E15 B19:E19 B18 D18:E18 B21:E23 B20 D20:E20 B24 D24:E24 B4 D4:E4 B7:E14 B6 D6:E6 B25:E36">
    <cfRule type="expression" dxfId="127" priority="3">
      <formula>MOD(ROW(),2)=1</formula>
    </cfRule>
  </conditionalFormatting>
  <conditionalFormatting sqref="C15">
    <cfRule type="expression" dxfId="126" priority="2">
      <formula>MOD(ROW(),2)=1</formula>
    </cfRule>
  </conditionalFormatting>
  <conditionalFormatting sqref="B37:E38">
    <cfRule type="expression" dxfId="125" priority="1">
      <formula>MOD(ROW(),2)=1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38"/>
  <sheetViews>
    <sheetView workbookViewId="0">
      <selection activeCell="A37" sqref="A37:B38"/>
    </sheetView>
  </sheetViews>
  <sheetFormatPr defaultRowHeight="15"/>
  <cols>
    <col min="1" max="1" width="10.28515625" customWidth="1"/>
    <col min="2" max="2" width="13.140625" customWidth="1"/>
    <col min="3" max="3" width="16" customWidth="1"/>
  </cols>
  <sheetData>
    <row r="1" spans="1:3">
      <c r="A1" s="3" t="s">
        <v>53</v>
      </c>
    </row>
    <row r="3" spans="1:3">
      <c r="A3" s="9" t="s">
        <v>14</v>
      </c>
      <c r="B3" s="9" t="s">
        <v>10</v>
      </c>
      <c r="C3" s="9" t="s">
        <v>33</v>
      </c>
    </row>
    <row r="4" spans="1:3">
      <c r="A4" s="4">
        <v>41395</v>
      </c>
      <c r="B4" s="5">
        <v>35263</v>
      </c>
      <c r="C4" s="5">
        <v>7749</v>
      </c>
    </row>
    <row r="5" spans="1:3">
      <c r="A5" s="4">
        <v>41426</v>
      </c>
      <c r="B5" s="5">
        <v>18518</v>
      </c>
      <c r="C5" s="5">
        <v>4191</v>
      </c>
    </row>
    <row r="6" spans="1:3">
      <c r="A6" s="4">
        <v>41456</v>
      </c>
      <c r="B6" s="5">
        <v>19700</v>
      </c>
      <c r="C6" s="5">
        <v>1956</v>
      </c>
    </row>
    <row r="7" spans="1:3">
      <c r="A7" s="4">
        <v>41487</v>
      </c>
      <c r="B7" s="5">
        <v>26356</v>
      </c>
      <c r="C7" s="5">
        <v>6043</v>
      </c>
    </row>
    <row r="8" spans="1:3">
      <c r="A8" s="4">
        <v>41518</v>
      </c>
      <c r="B8" s="5">
        <v>26356</v>
      </c>
      <c r="C8" s="5">
        <v>6043</v>
      </c>
    </row>
    <row r="9" spans="1:3">
      <c r="A9" s="4">
        <v>41548</v>
      </c>
      <c r="B9" s="5">
        <v>31031</v>
      </c>
      <c r="C9" s="5">
        <v>12194</v>
      </c>
    </row>
    <row r="10" spans="1:3">
      <c r="A10" s="4">
        <v>41579</v>
      </c>
      <c r="B10" s="5">
        <v>28693</v>
      </c>
      <c r="C10" s="5">
        <v>24957</v>
      </c>
    </row>
    <row r="11" spans="1:3">
      <c r="A11" s="4">
        <v>41609</v>
      </c>
      <c r="B11" s="5">
        <v>25399</v>
      </c>
      <c r="C11" s="5">
        <v>25794</v>
      </c>
    </row>
    <row r="12" spans="1:3">
      <c r="A12" s="4">
        <v>41640</v>
      </c>
      <c r="B12" s="5">
        <v>25522</v>
      </c>
      <c r="C12" s="5">
        <v>36347</v>
      </c>
    </row>
    <row r="13" spans="1:3">
      <c r="A13" s="4">
        <v>41671</v>
      </c>
      <c r="B13" s="5">
        <v>28099</v>
      </c>
      <c r="C13" s="5">
        <v>26759</v>
      </c>
    </row>
    <row r="14" spans="1:3">
      <c r="A14" s="4">
        <v>41699</v>
      </c>
      <c r="B14" s="5">
        <v>26251</v>
      </c>
      <c r="C14" s="5">
        <v>20595</v>
      </c>
    </row>
    <row r="15" spans="1:3">
      <c r="A15" s="4">
        <v>41730</v>
      </c>
      <c r="B15" s="5">
        <v>25052</v>
      </c>
      <c r="C15" s="5">
        <v>6362</v>
      </c>
    </row>
    <row r="16" spans="1:3">
      <c r="A16" s="4">
        <v>41760</v>
      </c>
      <c r="B16" s="5">
        <v>51859</v>
      </c>
      <c r="C16" s="5">
        <v>996</v>
      </c>
    </row>
    <row r="17" spans="1:3">
      <c r="A17" s="4">
        <v>41791</v>
      </c>
      <c r="B17" s="5">
        <v>25240</v>
      </c>
      <c r="C17" s="5">
        <v>0</v>
      </c>
    </row>
    <row r="18" spans="1:3">
      <c r="A18" s="4">
        <v>41821</v>
      </c>
      <c r="B18" s="5">
        <v>18249</v>
      </c>
      <c r="C18" s="5">
        <v>0</v>
      </c>
    </row>
    <row r="19" spans="1:3">
      <c r="A19" s="4">
        <v>41852</v>
      </c>
      <c r="B19" s="5">
        <v>22667</v>
      </c>
      <c r="C19" s="5">
        <v>0</v>
      </c>
    </row>
    <row r="20" spans="1:3">
      <c r="A20" s="4">
        <v>41883</v>
      </c>
      <c r="B20" s="5">
        <v>21035</v>
      </c>
      <c r="C20" s="5">
        <v>0</v>
      </c>
    </row>
    <row r="21" spans="1:3">
      <c r="A21" s="4">
        <v>41913</v>
      </c>
      <c r="B21" s="5">
        <v>35924</v>
      </c>
      <c r="C21" s="5">
        <v>7395</v>
      </c>
    </row>
    <row r="22" spans="1:3">
      <c r="A22" s="4">
        <v>41944</v>
      </c>
      <c r="B22" s="5">
        <v>24445</v>
      </c>
      <c r="C22" s="5">
        <v>21819</v>
      </c>
    </row>
    <row r="23" spans="1:3">
      <c r="A23" s="4">
        <v>41974</v>
      </c>
      <c r="B23" s="5">
        <v>29661</v>
      </c>
      <c r="C23" s="5">
        <v>31698</v>
      </c>
    </row>
    <row r="24" spans="1:3">
      <c r="A24" s="4">
        <v>42005</v>
      </c>
      <c r="B24" s="5">
        <v>23734</v>
      </c>
      <c r="C24" s="5">
        <v>37198</v>
      </c>
    </row>
    <row r="25" spans="1:3">
      <c r="A25" s="4">
        <v>42036</v>
      </c>
      <c r="B25" s="5">
        <v>29453</v>
      </c>
      <c r="C25" s="5">
        <v>40267</v>
      </c>
    </row>
    <row r="26" spans="1:3">
      <c r="A26" s="4">
        <v>42064</v>
      </c>
      <c r="B26" s="5">
        <v>26684</v>
      </c>
      <c r="C26" s="5">
        <v>29928</v>
      </c>
    </row>
    <row r="27" spans="1:3">
      <c r="A27" s="4">
        <v>42095</v>
      </c>
      <c r="B27" s="5">
        <v>23349</v>
      </c>
      <c r="C27" s="5">
        <v>9693</v>
      </c>
    </row>
    <row r="28" spans="1:3">
      <c r="A28" s="4">
        <v>42125</v>
      </c>
      <c r="B28" s="2"/>
      <c r="C28" s="2"/>
    </row>
    <row r="29" spans="1:3">
      <c r="A29" s="4">
        <v>42156</v>
      </c>
      <c r="B29" s="2"/>
      <c r="C29" s="2"/>
    </row>
    <row r="30" spans="1:3">
      <c r="A30" s="4">
        <v>42186</v>
      </c>
      <c r="B30" s="2"/>
      <c r="C30" s="2"/>
    </row>
    <row r="31" spans="1:3">
      <c r="A31" s="4">
        <v>42217</v>
      </c>
      <c r="B31" s="2"/>
      <c r="C31" s="2"/>
    </row>
    <row r="32" spans="1:3">
      <c r="A32" s="4">
        <v>42248</v>
      </c>
      <c r="B32" s="2"/>
      <c r="C32" s="2"/>
    </row>
    <row r="33" spans="1:3">
      <c r="A33" s="4">
        <v>42278</v>
      </c>
      <c r="B33" s="2"/>
      <c r="C33" s="2"/>
    </row>
    <row r="34" spans="1:3">
      <c r="A34" s="4">
        <v>42309</v>
      </c>
      <c r="B34" s="2"/>
      <c r="C34" s="2"/>
    </row>
    <row r="35" spans="1:3">
      <c r="A35" s="4">
        <v>42339</v>
      </c>
      <c r="B35" s="6"/>
      <c r="C35" s="2"/>
    </row>
    <row r="36" spans="1:3">
      <c r="A36" s="7" t="s">
        <v>15</v>
      </c>
      <c r="B36" s="8">
        <f>SUM(B12:B23)</f>
        <v>334004</v>
      </c>
      <c r="C36" s="8">
        <f t="shared" ref="C36" si="0">SUM(C12:C23)</f>
        <v>151971</v>
      </c>
    </row>
    <row r="37" spans="1:3">
      <c r="A37" s="78" t="s">
        <v>145</v>
      </c>
      <c r="B37" s="81">
        <f>SUM(B4:B15)</f>
        <v>316240</v>
      </c>
      <c r="C37" s="81">
        <f t="shared" ref="C37" si="1">SUM(C4:C15)</f>
        <v>178990</v>
      </c>
    </row>
    <row r="38" spans="1:3">
      <c r="A38" s="78" t="s">
        <v>144</v>
      </c>
      <c r="B38" s="81">
        <f>SUM(B16:B27)</f>
        <v>332300</v>
      </c>
      <c r="C38" s="81">
        <f t="shared" ref="C38" si="2">SUM(C16:C27)</f>
        <v>178994</v>
      </c>
    </row>
  </sheetData>
  <conditionalFormatting sqref="B4:C36">
    <cfRule type="expression" dxfId="124" priority="3">
      <formula>MOD(ROW(),2)=1</formula>
    </cfRule>
  </conditionalFormatting>
  <conditionalFormatting sqref="B37:C38">
    <cfRule type="expression" dxfId="123" priority="1">
      <formula>MOD(ROW(),2)=1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8"/>
  <sheetViews>
    <sheetView workbookViewId="0">
      <selection activeCell="A37" sqref="A37:B38"/>
    </sheetView>
  </sheetViews>
  <sheetFormatPr defaultRowHeight="15"/>
  <cols>
    <col min="1" max="1" width="10.28515625" customWidth="1"/>
    <col min="2" max="2" width="13.140625" customWidth="1"/>
  </cols>
  <sheetData>
    <row r="1" spans="1:2">
      <c r="A1" s="3" t="s">
        <v>45</v>
      </c>
    </row>
    <row r="3" spans="1:2">
      <c r="A3" s="9" t="s">
        <v>14</v>
      </c>
      <c r="B3" s="9" t="s">
        <v>10</v>
      </c>
    </row>
    <row r="4" spans="1:2">
      <c r="A4" s="4">
        <v>41395</v>
      </c>
      <c r="B4" s="5">
        <v>2198</v>
      </c>
    </row>
    <row r="5" spans="1:2">
      <c r="A5" s="4">
        <v>41426</v>
      </c>
      <c r="B5" s="5">
        <v>1644</v>
      </c>
    </row>
    <row r="6" spans="1:2">
      <c r="A6" s="4">
        <v>41456</v>
      </c>
      <c r="B6" s="5">
        <v>1646</v>
      </c>
    </row>
    <row r="7" spans="1:2">
      <c r="A7" s="4">
        <v>41487</v>
      </c>
      <c r="B7" s="5">
        <v>1735</v>
      </c>
    </row>
    <row r="8" spans="1:2">
      <c r="A8" s="4">
        <v>41518</v>
      </c>
      <c r="B8" s="5">
        <v>1882</v>
      </c>
    </row>
    <row r="9" spans="1:2">
      <c r="A9" s="4">
        <v>41548</v>
      </c>
      <c r="B9" s="5">
        <v>2293</v>
      </c>
    </row>
    <row r="10" spans="1:2">
      <c r="A10" s="4">
        <v>41579</v>
      </c>
      <c r="B10" s="5">
        <v>2577</v>
      </c>
    </row>
    <row r="11" spans="1:2">
      <c r="A11" s="4">
        <v>41609</v>
      </c>
      <c r="B11" s="5">
        <v>2588</v>
      </c>
    </row>
    <row r="12" spans="1:2">
      <c r="A12" s="4">
        <v>41640</v>
      </c>
      <c r="B12" s="5">
        <v>2514</v>
      </c>
    </row>
    <row r="13" spans="1:2">
      <c r="A13" s="4">
        <v>41671</v>
      </c>
      <c r="B13" s="5">
        <v>2087</v>
      </c>
    </row>
    <row r="14" spans="1:2">
      <c r="A14" s="4">
        <v>41699</v>
      </c>
      <c r="B14" s="5">
        <v>2041</v>
      </c>
    </row>
    <row r="15" spans="1:2">
      <c r="A15" s="4">
        <v>41730</v>
      </c>
      <c r="B15" s="5">
        <v>1780</v>
      </c>
    </row>
    <row r="16" spans="1:2">
      <c r="A16" s="4">
        <v>41760</v>
      </c>
      <c r="B16" s="5">
        <v>1667</v>
      </c>
    </row>
    <row r="17" spans="1:2">
      <c r="A17" s="4">
        <v>41791</v>
      </c>
      <c r="B17" s="5">
        <v>1203</v>
      </c>
    </row>
    <row r="18" spans="1:2">
      <c r="A18" s="4">
        <v>41821</v>
      </c>
      <c r="B18" s="5">
        <v>1672</v>
      </c>
    </row>
    <row r="19" spans="1:2">
      <c r="A19" s="4">
        <v>41852</v>
      </c>
      <c r="B19" s="5">
        <v>1844</v>
      </c>
    </row>
    <row r="20" spans="1:2">
      <c r="A20" s="4">
        <v>41883</v>
      </c>
      <c r="B20" s="5">
        <v>1979</v>
      </c>
    </row>
    <row r="21" spans="1:2">
      <c r="A21" s="4">
        <v>41913</v>
      </c>
      <c r="B21" s="5">
        <v>2341</v>
      </c>
    </row>
    <row r="22" spans="1:2">
      <c r="A22" s="4">
        <v>41944</v>
      </c>
      <c r="B22" s="5">
        <v>2210</v>
      </c>
    </row>
    <row r="23" spans="1:2">
      <c r="A23" s="4">
        <v>41974</v>
      </c>
      <c r="B23" s="5">
        <v>2752</v>
      </c>
    </row>
    <row r="24" spans="1:2">
      <c r="A24" s="4">
        <v>42005</v>
      </c>
      <c r="B24" s="5">
        <v>2152</v>
      </c>
    </row>
    <row r="25" spans="1:2">
      <c r="A25" s="4">
        <v>42036</v>
      </c>
      <c r="B25" s="5">
        <v>1134</v>
      </c>
    </row>
    <row r="26" spans="1:2">
      <c r="A26" s="4">
        <v>42064</v>
      </c>
      <c r="B26" s="5">
        <v>1292</v>
      </c>
    </row>
    <row r="27" spans="1:2">
      <c r="A27" s="4">
        <v>42095</v>
      </c>
      <c r="B27" s="5">
        <v>1042</v>
      </c>
    </row>
    <row r="28" spans="1:2">
      <c r="A28" s="4">
        <v>42125</v>
      </c>
      <c r="B28" s="2"/>
    </row>
    <row r="29" spans="1:2">
      <c r="A29" s="4">
        <v>42156</v>
      </c>
      <c r="B29" s="2"/>
    </row>
    <row r="30" spans="1:2">
      <c r="A30" s="4">
        <v>42186</v>
      </c>
      <c r="B30" s="2"/>
    </row>
    <row r="31" spans="1:2">
      <c r="A31" s="4">
        <v>42217</v>
      </c>
      <c r="B31" s="2"/>
    </row>
    <row r="32" spans="1:2">
      <c r="A32" s="4">
        <v>42248</v>
      </c>
      <c r="B32" s="2"/>
    </row>
    <row r="33" spans="1:2">
      <c r="A33" s="4">
        <v>42278</v>
      </c>
      <c r="B33" s="2"/>
    </row>
    <row r="34" spans="1:2">
      <c r="A34" s="4">
        <v>42309</v>
      </c>
      <c r="B34" s="2"/>
    </row>
    <row r="35" spans="1:2">
      <c r="A35" s="4">
        <v>42339</v>
      </c>
      <c r="B35" s="6"/>
    </row>
    <row r="36" spans="1:2">
      <c r="A36" s="7" t="s">
        <v>15</v>
      </c>
      <c r="B36" s="8">
        <f>SUM(B12:B23)</f>
        <v>24090</v>
      </c>
    </row>
    <row r="37" spans="1:2">
      <c r="A37" s="78" t="s">
        <v>145</v>
      </c>
      <c r="B37" s="81">
        <f>SUM(B4:B15)</f>
        <v>24985</v>
      </c>
    </row>
    <row r="38" spans="1:2">
      <c r="A38" s="78" t="s">
        <v>144</v>
      </c>
      <c r="B38" s="81">
        <f>SUM(B16:B27)</f>
        <v>21288</v>
      </c>
    </row>
  </sheetData>
  <conditionalFormatting sqref="B4:B36">
    <cfRule type="expression" dxfId="122" priority="2">
      <formula>MOD(ROW(),2)=1</formula>
    </cfRule>
  </conditionalFormatting>
  <conditionalFormatting sqref="B37:B38">
    <cfRule type="expression" dxfId="121" priority="1">
      <formula>MOD(ROW(),2)=1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3" width="18.140625" style="20" customWidth="1"/>
    <col min="4" max="4" width="14.7109375" style="20" customWidth="1"/>
    <col min="5" max="5" width="16" style="20" customWidth="1"/>
    <col min="6" max="16384" width="9.140625" style="20"/>
  </cols>
  <sheetData>
    <row r="1" spans="1:5">
      <c r="A1" s="21" t="s">
        <v>57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10558</v>
      </c>
      <c r="C4" s="20">
        <v>4</v>
      </c>
      <c r="D4" s="5">
        <v>55</v>
      </c>
      <c r="E4" s="5">
        <v>479</v>
      </c>
    </row>
    <row r="5" spans="1:5">
      <c r="A5" s="4">
        <v>41426</v>
      </c>
      <c r="B5" s="5">
        <v>11844</v>
      </c>
      <c r="C5" s="5">
        <v>0</v>
      </c>
      <c r="D5" s="5">
        <v>63</v>
      </c>
      <c r="E5" s="5">
        <v>444</v>
      </c>
    </row>
    <row r="6" spans="1:5">
      <c r="A6" s="4">
        <v>41456</v>
      </c>
      <c r="B6" s="5">
        <v>14761</v>
      </c>
      <c r="C6" s="20">
        <v>1</v>
      </c>
      <c r="D6" s="5">
        <v>91</v>
      </c>
      <c r="E6" s="5">
        <v>482</v>
      </c>
    </row>
    <row r="7" spans="1:5">
      <c r="A7" s="4">
        <v>41487</v>
      </c>
      <c r="B7" s="5">
        <v>13618</v>
      </c>
      <c r="C7" s="5">
        <v>0</v>
      </c>
      <c r="D7" s="5">
        <v>80</v>
      </c>
      <c r="E7" s="5">
        <v>656</v>
      </c>
    </row>
    <row r="8" spans="1:5">
      <c r="A8" s="4">
        <v>41518</v>
      </c>
      <c r="B8" s="5">
        <v>10546</v>
      </c>
      <c r="C8" s="5">
        <v>1</v>
      </c>
      <c r="D8" s="5">
        <v>67</v>
      </c>
      <c r="E8" s="5">
        <v>656</v>
      </c>
    </row>
    <row r="9" spans="1:5">
      <c r="A9" s="4">
        <v>41548</v>
      </c>
      <c r="B9" s="5">
        <v>9584</v>
      </c>
      <c r="C9" s="5">
        <v>9</v>
      </c>
      <c r="D9" s="5">
        <v>61</v>
      </c>
      <c r="E9" s="5">
        <v>848</v>
      </c>
    </row>
    <row r="10" spans="1:5">
      <c r="A10" s="4">
        <v>41579</v>
      </c>
      <c r="B10" s="5">
        <v>8103</v>
      </c>
      <c r="C10" s="5">
        <v>41</v>
      </c>
      <c r="D10" s="5">
        <v>46</v>
      </c>
      <c r="E10" s="5">
        <v>897</v>
      </c>
    </row>
    <row r="11" spans="1:5">
      <c r="A11" s="4">
        <v>41609</v>
      </c>
      <c r="B11" s="5">
        <v>8219</v>
      </c>
      <c r="C11" s="5">
        <v>82</v>
      </c>
      <c r="D11" s="5">
        <v>39</v>
      </c>
      <c r="E11" s="5">
        <v>496</v>
      </c>
    </row>
    <row r="12" spans="1:5">
      <c r="A12" s="4">
        <v>41640</v>
      </c>
      <c r="B12" s="5">
        <v>8533</v>
      </c>
      <c r="C12" s="5">
        <v>89</v>
      </c>
      <c r="D12" s="5">
        <v>47</v>
      </c>
      <c r="E12" s="5">
        <v>845</v>
      </c>
    </row>
    <row r="13" spans="1:5">
      <c r="A13" s="4">
        <v>41671</v>
      </c>
      <c r="B13" s="5">
        <v>7943</v>
      </c>
      <c r="C13" s="5">
        <v>79</v>
      </c>
      <c r="D13" s="5">
        <v>42</v>
      </c>
      <c r="E13" s="5">
        <v>760</v>
      </c>
    </row>
    <row r="14" spans="1:5">
      <c r="A14" s="4">
        <v>41699</v>
      </c>
      <c r="B14" s="5">
        <v>8671</v>
      </c>
      <c r="C14" s="5">
        <v>72</v>
      </c>
      <c r="D14" s="5">
        <v>50</v>
      </c>
      <c r="E14" s="5">
        <v>835</v>
      </c>
    </row>
    <row r="15" spans="1:5">
      <c r="A15" s="4">
        <v>41730</v>
      </c>
      <c r="B15" s="5">
        <v>7806</v>
      </c>
      <c r="C15" s="5">
        <v>60</v>
      </c>
      <c r="D15" s="5">
        <v>39</v>
      </c>
      <c r="E15" s="5">
        <v>579</v>
      </c>
    </row>
    <row r="16" spans="1:5">
      <c r="A16" s="4">
        <v>41760</v>
      </c>
      <c r="B16" s="5">
        <v>8366</v>
      </c>
      <c r="C16" s="5">
        <v>1</v>
      </c>
      <c r="D16" s="5">
        <v>48</v>
      </c>
      <c r="E16" s="5">
        <v>217</v>
      </c>
    </row>
    <row r="17" spans="1:5">
      <c r="A17" s="4">
        <v>41791</v>
      </c>
      <c r="B17" s="5">
        <v>7722</v>
      </c>
      <c r="C17" s="5">
        <v>0</v>
      </c>
      <c r="D17" s="5">
        <v>47</v>
      </c>
      <c r="E17" s="5">
        <v>6</v>
      </c>
    </row>
    <row r="18" spans="1:5">
      <c r="A18" s="4">
        <v>41821</v>
      </c>
      <c r="B18" s="5">
        <v>12035</v>
      </c>
      <c r="C18" s="23">
        <v>0</v>
      </c>
      <c r="D18" s="5">
        <v>83</v>
      </c>
      <c r="E18" s="5">
        <v>0</v>
      </c>
    </row>
    <row r="19" spans="1:5">
      <c r="A19" s="4">
        <v>41852</v>
      </c>
      <c r="B19" s="5">
        <v>5981</v>
      </c>
      <c r="C19" s="5">
        <v>0</v>
      </c>
      <c r="D19" s="5">
        <v>72</v>
      </c>
      <c r="E19" s="5">
        <v>12</v>
      </c>
    </row>
    <row r="20" spans="1:5">
      <c r="A20" s="4">
        <v>41883</v>
      </c>
      <c r="B20" s="5">
        <v>8000</v>
      </c>
      <c r="C20" s="23">
        <v>0</v>
      </c>
      <c r="D20" s="5">
        <v>39</v>
      </c>
      <c r="E20" s="5">
        <v>856</v>
      </c>
    </row>
    <row r="21" spans="1:5">
      <c r="A21" s="4">
        <v>41913</v>
      </c>
      <c r="B21" s="5">
        <v>9584</v>
      </c>
      <c r="C21" s="5">
        <v>9</v>
      </c>
      <c r="D21" s="5">
        <v>61</v>
      </c>
      <c r="E21" s="5">
        <v>848</v>
      </c>
    </row>
    <row r="22" spans="1:5">
      <c r="A22" s="4">
        <v>41944</v>
      </c>
      <c r="B22" s="5">
        <v>8103</v>
      </c>
      <c r="C22" s="5">
        <v>41</v>
      </c>
      <c r="D22" s="5">
        <v>46</v>
      </c>
      <c r="E22" s="5">
        <v>895</v>
      </c>
    </row>
    <row r="23" spans="1:5">
      <c r="A23" s="4">
        <v>41974</v>
      </c>
      <c r="B23" s="5">
        <v>6623</v>
      </c>
      <c r="C23" s="5">
        <v>29</v>
      </c>
      <c r="D23" s="5">
        <v>56</v>
      </c>
      <c r="E23" s="5">
        <v>535</v>
      </c>
    </row>
    <row r="24" spans="1:5">
      <c r="A24" s="4">
        <v>42005</v>
      </c>
      <c r="B24" s="5">
        <v>8101</v>
      </c>
      <c r="C24" s="23">
        <v>54</v>
      </c>
      <c r="D24" s="5">
        <v>53</v>
      </c>
      <c r="E24" s="5">
        <v>806</v>
      </c>
    </row>
    <row r="25" spans="1:5">
      <c r="A25" s="4">
        <v>42036</v>
      </c>
      <c r="B25" s="5">
        <v>7304</v>
      </c>
      <c r="C25" s="5">
        <v>50</v>
      </c>
      <c r="D25" s="5">
        <v>43</v>
      </c>
      <c r="E25" s="5">
        <v>844</v>
      </c>
    </row>
    <row r="26" spans="1:5">
      <c r="A26" s="4">
        <v>42064</v>
      </c>
      <c r="B26" s="5">
        <v>8194</v>
      </c>
      <c r="C26" s="5">
        <v>33</v>
      </c>
      <c r="D26" s="5">
        <v>50</v>
      </c>
      <c r="E26" s="5">
        <v>912</v>
      </c>
    </row>
    <row r="27" spans="1:5">
      <c r="A27" s="4">
        <v>42095</v>
      </c>
      <c r="B27" s="5">
        <v>5964</v>
      </c>
      <c r="C27" s="5">
        <v>9</v>
      </c>
      <c r="D27" s="5">
        <v>40</v>
      </c>
      <c r="E27" s="5">
        <v>526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99367</v>
      </c>
      <c r="C36" s="8">
        <f t="shared" ref="C36:E36" si="0">SUM(C12:C23)</f>
        <v>380</v>
      </c>
      <c r="D36" s="8">
        <f t="shared" si="0"/>
        <v>630</v>
      </c>
      <c r="E36" s="8">
        <f t="shared" si="0"/>
        <v>6388</v>
      </c>
    </row>
    <row r="37" spans="1:5">
      <c r="A37" s="78" t="s">
        <v>145</v>
      </c>
      <c r="B37" s="81">
        <f>SUM(B4:B15)</f>
        <v>120186</v>
      </c>
      <c r="C37" s="81">
        <f t="shared" ref="C37:E37" si="1">SUM(C4:C15)</f>
        <v>438</v>
      </c>
      <c r="D37" s="81">
        <f t="shared" si="1"/>
        <v>680</v>
      </c>
      <c r="E37" s="81">
        <f t="shared" si="1"/>
        <v>7977</v>
      </c>
    </row>
    <row r="38" spans="1:5">
      <c r="A38" s="78" t="s">
        <v>144</v>
      </c>
      <c r="B38" s="81">
        <f>SUM(B16:B27)</f>
        <v>95977</v>
      </c>
      <c r="C38" s="81">
        <f t="shared" ref="C38:E38" si="2">SUM(C16:C27)</f>
        <v>226</v>
      </c>
      <c r="D38" s="81">
        <f t="shared" si="2"/>
        <v>638</v>
      </c>
      <c r="E38" s="81">
        <f t="shared" si="2"/>
        <v>6457</v>
      </c>
    </row>
  </sheetData>
  <conditionalFormatting sqref="B5:E5 B15 D15:E15 B4 D4:E4 B7:E14 B6 D6:E6 B16:E36">
    <cfRule type="expression" dxfId="120" priority="3">
      <formula>MOD(ROW(),2)=1</formula>
    </cfRule>
  </conditionalFormatting>
  <conditionalFormatting sqref="C15">
    <cfRule type="expression" dxfId="119" priority="2">
      <formula>MOD(ROW(),2)=1</formula>
    </cfRule>
  </conditionalFormatting>
  <conditionalFormatting sqref="B37:E38">
    <cfRule type="expression" dxfId="118" priority="1">
      <formula>MOD(ROW(),2)=1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"/>
  <sheetViews>
    <sheetView workbookViewId="0">
      <selection activeCell="A37" sqref="A37:E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3" width="18.140625" style="20" customWidth="1"/>
    <col min="4" max="4" width="14.7109375" style="20" customWidth="1"/>
    <col min="5" max="5" width="16.140625" style="20" customWidth="1"/>
    <col min="6" max="7" width="17.85546875" style="20" customWidth="1"/>
    <col min="8" max="16384" width="9.140625" style="20"/>
  </cols>
  <sheetData>
    <row r="1" spans="1:7">
      <c r="A1" s="21" t="s">
        <v>58</v>
      </c>
    </row>
    <row r="3" spans="1:7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  <c r="F3" s="9" t="s">
        <v>30</v>
      </c>
      <c r="G3" s="9" t="s">
        <v>59</v>
      </c>
    </row>
    <row r="4" spans="1:7">
      <c r="A4" s="4">
        <v>41395</v>
      </c>
      <c r="B4" s="5">
        <v>141394</v>
      </c>
      <c r="C4" s="5">
        <v>232</v>
      </c>
      <c r="D4" s="5">
        <v>1159</v>
      </c>
      <c r="E4" s="5">
        <v>3169</v>
      </c>
      <c r="F4" s="5">
        <v>4912</v>
      </c>
      <c r="G4" s="5">
        <v>-7273</v>
      </c>
    </row>
    <row r="5" spans="1:7">
      <c r="A5" s="4">
        <v>41426</v>
      </c>
      <c r="B5" s="5">
        <v>143500</v>
      </c>
      <c r="C5" s="5">
        <v>177</v>
      </c>
      <c r="D5" s="5">
        <v>1277</v>
      </c>
      <c r="E5" s="5">
        <v>3963</v>
      </c>
      <c r="F5" s="5">
        <v>22986</v>
      </c>
      <c r="G5" s="5">
        <v>-7061</v>
      </c>
    </row>
    <row r="6" spans="1:7">
      <c r="A6" s="4">
        <v>41456</v>
      </c>
      <c r="B6" s="5">
        <v>154369</v>
      </c>
      <c r="C6" s="5">
        <v>137</v>
      </c>
      <c r="D6" s="5">
        <v>1551</v>
      </c>
      <c r="E6" s="5">
        <v>4488</v>
      </c>
      <c r="F6" s="5">
        <v>47343</v>
      </c>
      <c r="G6" s="5">
        <v>-7063</v>
      </c>
    </row>
    <row r="7" spans="1:7">
      <c r="A7" s="4">
        <v>41487</v>
      </c>
      <c r="B7" s="5">
        <v>151929</v>
      </c>
      <c r="C7" s="5">
        <v>124</v>
      </c>
      <c r="D7" s="5">
        <v>1300</v>
      </c>
      <c r="E7" s="5">
        <v>6036</v>
      </c>
      <c r="F7" s="5">
        <v>41354</v>
      </c>
      <c r="G7" s="5">
        <v>-8448</v>
      </c>
    </row>
    <row r="8" spans="1:7">
      <c r="A8" s="4">
        <v>41518</v>
      </c>
      <c r="B8" s="5">
        <v>165559</v>
      </c>
      <c r="C8" s="5">
        <v>185</v>
      </c>
      <c r="D8" s="5">
        <v>1910</v>
      </c>
      <c r="E8" s="5">
        <v>6036</v>
      </c>
      <c r="F8" s="5">
        <v>11848</v>
      </c>
      <c r="G8" s="5">
        <v>-9060</v>
      </c>
    </row>
    <row r="9" spans="1:7">
      <c r="A9" s="4">
        <v>41548</v>
      </c>
      <c r="B9" s="5">
        <v>163919</v>
      </c>
      <c r="C9" s="5">
        <v>328</v>
      </c>
      <c r="D9" s="5">
        <v>1605</v>
      </c>
      <c r="E9" s="5">
        <v>7401</v>
      </c>
      <c r="F9" s="5">
        <v>2839</v>
      </c>
      <c r="G9" s="5">
        <v>-10886</v>
      </c>
    </row>
    <row r="10" spans="1:7">
      <c r="A10" s="4">
        <v>41579</v>
      </c>
      <c r="B10" s="5">
        <v>158953</v>
      </c>
      <c r="C10" s="5">
        <v>1048</v>
      </c>
      <c r="D10" s="5">
        <v>1625</v>
      </c>
      <c r="E10" s="5">
        <v>8309</v>
      </c>
      <c r="F10" s="5">
        <v>0</v>
      </c>
      <c r="G10" s="5">
        <v>-10803</v>
      </c>
    </row>
    <row r="11" spans="1:7">
      <c r="A11" s="4">
        <v>41609</v>
      </c>
      <c r="B11" s="5">
        <v>152802</v>
      </c>
      <c r="C11" s="5">
        <v>1196</v>
      </c>
      <c r="D11" s="5">
        <v>1297</v>
      </c>
      <c r="E11" s="5">
        <v>5011</v>
      </c>
      <c r="F11" s="5">
        <v>0</v>
      </c>
      <c r="G11" s="5">
        <v>-13586</v>
      </c>
    </row>
    <row r="12" spans="1:7">
      <c r="A12" s="4">
        <v>41640</v>
      </c>
      <c r="B12" s="5">
        <v>154445</v>
      </c>
      <c r="C12" s="5">
        <v>1148</v>
      </c>
      <c r="D12" s="5">
        <v>1402</v>
      </c>
      <c r="E12" s="5">
        <v>6516</v>
      </c>
      <c r="F12" s="5">
        <v>0</v>
      </c>
      <c r="G12" s="5">
        <v>-13588</v>
      </c>
    </row>
    <row r="13" spans="1:7">
      <c r="A13" s="4">
        <v>41671</v>
      </c>
      <c r="B13" s="5">
        <v>148664</v>
      </c>
      <c r="C13" s="5">
        <v>1060</v>
      </c>
      <c r="D13" s="5">
        <v>1430</v>
      </c>
      <c r="E13" s="5">
        <v>6935</v>
      </c>
      <c r="F13" s="5">
        <v>0</v>
      </c>
      <c r="G13" s="5">
        <v>-10488</v>
      </c>
    </row>
    <row r="14" spans="1:7">
      <c r="A14" s="4">
        <v>41699</v>
      </c>
      <c r="B14" s="5">
        <v>169619</v>
      </c>
      <c r="C14" s="5">
        <v>1258</v>
      </c>
      <c r="D14" s="5">
        <v>1804</v>
      </c>
      <c r="E14" s="5">
        <v>7021</v>
      </c>
      <c r="F14" s="5">
        <v>0</v>
      </c>
      <c r="G14" s="5">
        <v>-8622</v>
      </c>
    </row>
    <row r="15" spans="1:7">
      <c r="A15" s="4">
        <v>41730</v>
      </c>
      <c r="B15" s="5">
        <v>152074</v>
      </c>
      <c r="C15" s="5">
        <v>841</v>
      </c>
      <c r="D15" s="5">
        <v>1583</v>
      </c>
      <c r="E15" s="5">
        <v>5505</v>
      </c>
      <c r="F15" s="5">
        <v>0</v>
      </c>
      <c r="G15" s="5">
        <v>-8622</v>
      </c>
    </row>
    <row r="16" spans="1:7">
      <c r="A16" s="4">
        <v>41760</v>
      </c>
      <c r="B16" s="5">
        <v>151155</v>
      </c>
      <c r="C16" s="5">
        <v>461</v>
      </c>
      <c r="D16" s="5">
        <v>998</v>
      </c>
      <c r="E16" s="5">
        <v>1259</v>
      </c>
      <c r="F16" s="5">
        <v>7402</v>
      </c>
      <c r="G16" s="5">
        <v>-7286</v>
      </c>
    </row>
    <row r="17" spans="1:7">
      <c r="A17" s="4">
        <v>41791</v>
      </c>
      <c r="B17" s="5">
        <v>123602</v>
      </c>
      <c r="C17" s="5">
        <v>641</v>
      </c>
      <c r="D17" s="5">
        <v>1125</v>
      </c>
      <c r="E17" s="5">
        <v>5279</v>
      </c>
      <c r="F17" s="5">
        <v>22816</v>
      </c>
      <c r="G17" s="5">
        <v>-7074</v>
      </c>
    </row>
    <row r="18" spans="1:7">
      <c r="A18" s="4">
        <v>41821</v>
      </c>
      <c r="B18" s="5">
        <v>173531</v>
      </c>
      <c r="C18" s="5">
        <v>519</v>
      </c>
      <c r="D18" s="5">
        <v>1607</v>
      </c>
      <c r="E18" s="5">
        <v>3857</v>
      </c>
      <c r="F18" s="5">
        <v>44762</v>
      </c>
      <c r="G18" s="5">
        <v>-7077</v>
      </c>
    </row>
    <row r="19" spans="1:7">
      <c r="A19" s="4">
        <v>41852</v>
      </c>
      <c r="B19" s="5">
        <v>173797</v>
      </c>
      <c r="C19" s="5">
        <v>540</v>
      </c>
      <c r="D19" s="5">
        <v>1583</v>
      </c>
      <c r="E19" s="5">
        <v>3598</v>
      </c>
      <c r="F19" s="5">
        <v>45783</v>
      </c>
      <c r="G19" s="5">
        <v>-8448</v>
      </c>
    </row>
    <row r="20" spans="1:7">
      <c r="A20" s="4">
        <v>41883</v>
      </c>
      <c r="B20" s="5">
        <v>179742</v>
      </c>
      <c r="C20" s="5">
        <v>906</v>
      </c>
      <c r="D20" s="5">
        <v>2025</v>
      </c>
      <c r="E20" s="5">
        <v>7743</v>
      </c>
      <c r="F20" s="5">
        <v>11848</v>
      </c>
      <c r="G20" s="5">
        <v>-9060</v>
      </c>
    </row>
    <row r="21" spans="1:7">
      <c r="A21" s="4">
        <v>41913</v>
      </c>
      <c r="B21" s="5">
        <v>173157</v>
      </c>
      <c r="C21" s="5">
        <v>2010</v>
      </c>
      <c r="D21" s="5">
        <v>1869</v>
      </c>
      <c r="E21" s="5">
        <v>6284</v>
      </c>
      <c r="F21" s="5">
        <v>1959</v>
      </c>
      <c r="G21" s="5">
        <v>-10905</v>
      </c>
    </row>
    <row r="22" spans="1:7">
      <c r="A22" s="4">
        <v>41944</v>
      </c>
      <c r="B22" s="5">
        <v>167648</v>
      </c>
      <c r="C22" s="5">
        <v>2200</v>
      </c>
      <c r="D22" s="5">
        <v>2289</v>
      </c>
      <c r="E22" s="5">
        <v>6784</v>
      </c>
      <c r="F22" s="5">
        <v>0</v>
      </c>
      <c r="G22" s="5">
        <v>-9339</v>
      </c>
    </row>
    <row r="23" spans="1:7">
      <c r="A23" s="4">
        <v>41974</v>
      </c>
      <c r="B23" s="5">
        <v>159417</v>
      </c>
      <c r="C23" s="5">
        <v>2500</v>
      </c>
      <c r="D23" s="5">
        <v>2405</v>
      </c>
      <c r="E23" s="5">
        <v>5208</v>
      </c>
      <c r="F23" s="5">
        <v>0</v>
      </c>
      <c r="G23" s="5">
        <v>-13586</v>
      </c>
    </row>
    <row r="24" spans="1:7">
      <c r="A24" s="4">
        <v>42005</v>
      </c>
      <c r="B24" s="5">
        <v>169857</v>
      </c>
      <c r="C24" s="5">
        <v>2400</v>
      </c>
      <c r="D24" s="5">
        <v>2095</v>
      </c>
      <c r="E24" s="5">
        <v>5259</v>
      </c>
      <c r="F24" s="5">
        <v>0</v>
      </c>
      <c r="G24" s="5">
        <v>-13289</v>
      </c>
    </row>
    <row r="25" spans="1:7">
      <c r="A25" s="4">
        <v>42036</v>
      </c>
      <c r="B25" s="5">
        <v>154452</v>
      </c>
      <c r="C25" s="5">
        <v>1700</v>
      </c>
      <c r="D25" s="5">
        <v>1788</v>
      </c>
      <c r="E25" s="5">
        <v>7038</v>
      </c>
      <c r="F25" s="5">
        <v>0</v>
      </c>
      <c r="G25" s="5">
        <v>-10487</v>
      </c>
    </row>
    <row r="26" spans="1:7">
      <c r="A26" s="4">
        <v>42064</v>
      </c>
      <c r="B26" s="5">
        <v>174200</v>
      </c>
      <c r="C26" s="5">
        <v>1107</v>
      </c>
      <c r="D26" s="5">
        <v>2104</v>
      </c>
      <c r="E26" s="5">
        <v>7067</v>
      </c>
      <c r="F26" s="5">
        <v>0</v>
      </c>
      <c r="G26" s="5">
        <v>-9441</v>
      </c>
    </row>
    <row r="27" spans="1:7">
      <c r="A27" s="4">
        <v>42095</v>
      </c>
      <c r="B27" s="5">
        <v>124266</v>
      </c>
      <c r="C27" s="5">
        <v>694</v>
      </c>
      <c r="D27" s="5">
        <v>1507</v>
      </c>
      <c r="E27" s="5">
        <v>5271</v>
      </c>
      <c r="F27" s="5">
        <v>0</v>
      </c>
      <c r="G27" s="5">
        <v>-8675</v>
      </c>
    </row>
    <row r="28" spans="1:7">
      <c r="A28" s="4">
        <v>42125</v>
      </c>
      <c r="B28" s="5"/>
      <c r="C28" s="5"/>
      <c r="D28" s="5"/>
      <c r="E28" s="5"/>
      <c r="F28" s="5"/>
      <c r="G28" s="5"/>
    </row>
    <row r="29" spans="1:7">
      <c r="A29" s="4">
        <v>42156</v>
      </c>
      <c r="B29" s="5"/>
      <c r="C29" s="5"/>
      <c r="D29" s="5"/>
      <c r="E29" s="5"/>
      <c r="F29" s="5"/>
      <c r="G29" s="5"/>
    </row>
    <row r="30" spans="1:7">
      <c r="A30" s="4">
        <v>42186</v>
      </c>
      <c r="B30" s="5"/>
      <c r="C30" s="5"/>
      <c r="D30" s="5"/>
      <c r="E30" s="5"/>
      <c r="F30" s="5"/>
      <c r="G30" s="5"/>
    </row>
    <row r="31" spans="1:7">
      <c r="A31" s="4">
        <v>42217</v>
      </c>
      <c r="B31" s="5"/>
      <c r="C31" s="5"/>
      <c r="D31" s="5"/>
      <c r="E31" s="5"/>
      <c r="F31" s="5"/>
      <c r="G31" s="5"/>
    </row>
    <row r="32" spans="1:7">
      <c r="A32" s="4">
        <v>42248</v>
      </c>
      <c r="B32" s="5"/>
      <c r="C32" s="5"/>
      <c r="D32" s="5"/>
      <c r="E32" s="5"/>
      <c r="F32" s="5"/>
      <c r="G32" s="5"/>
    </row>
    <row r="33" spans="1:7">
      <c r="A33" s="4">
        <v>42278</v>
      </c>
      <c r="B33" s="5"/>
      <c r="C33" s="5"/>
      <c r="D33" s="5"/>
      <c r="E33" s="5"/>
      <c r="F33" s="5"/>
      <c r="G33" s="5"/>
    </row>
    <row r="34" spans="1:7">
      <c r="A34" s="4">
        <v>42309</v>
      </c>
      <c r="B34" s="5"/>
      <c r="C34" s="5"/>
      <c r="D34" s="5"/>
      <c r="E34" s="5"/>
      <c r="F34" s="5"/>
      <c r="G34" s="5"/>
    </row>
    <row r="35" spans="1:7">
      <c r="A35" s="4">
        <v>42339</v>
      </c>
      <c r="B35" s="5"/>
      <c r="C35" s="5"/>
      <c r="D35" s="5"/>
      <c r="E35" s="5"/>
      <c r="F35" s="5"/>
      <c r="G35" s="5"/>
    </row>
    <row r="36" spans="1:7">
      <c r="A36" s="7" t="s">
        <v>15</v>
      </c>
      <c r="B36" s="8">
        <f>SUM(B12:B23)</f>
        <v>1926851</v>
      </c>
      <c r="C36" s="8">
        <f>SUM(C12:C23)</f>
        <v>14084</v>
      </c>
      <c r="D36" s="8">
        <f t="shared" ref="D36:G36" si="0">SUM(D12:D23)</f>
        <v>20120</v>
      </c>
      <c r="E36" s="8">
        <f t="shared" si="0"/>
        <v>65989</v>
      </c>
      <c r="F36" s="8">
        <f t="shared" si="0"/>
        <v>134570</v>
      </c>
      <c r="G36" s="8">
        <f t="shared" si="0"/>
        <v>-114095</v>
      </c>
    </row>
    <row r="37" spans="1:7">
      <c r="A37" s="78" t="s">
        <v>145</v>
      </c>
      <c r="B37" s="81">
        <f>SUM(B4:B15)</f>
        <v>1857227</v>
      </c>
      <c r="C37" s="81">
        <f t="shared" ref="C37:E37" si="1">SUM(C4:C15)</f>
        <v>7734</v>
      </c>
      <c r="D37" s="81">
        <f t="shared" si="1"/>
        <v>17943</v>
      </c>
      <c r="E37" s="81">
        <f t="shared" si="1"/>
        <v>70390</v>
      </c>
      <c r="F37" s="81">
        <f t="shared" ref="F37:G37" si="2">SUM(F4:F15)</f>
        <v>131282</v>
      </c>
      <c r="G37" s="81">
        <f t="shared" si="2"/>
        <v>-115500</v>
      </c>
    </row>
    <row r="38" spans="1:7">
      <c r="A38" s="78" t="s">
        <v>144</v>
      </c>
      <c r="B38" s="81">
        <f>SUM(B16:B27)</f>
        <v>1924824</v>
      </c>
      <c r="C38" s="81">
        <f t="shared" ref="C38:E38" si="3">SUM(C16:C27)</f>
        <v>15678</v>
      </c>
      <c r="D38" s="81">
        <f t="shared" si="3"/>
        <v>21395</v>
      </c>
      <c r="E38" s="81">
        <f t="shared" si="3"/>
        <v>64647</v>
      </c>
      <c r="F38" s="81">
        <f t="shared" ref="F38:G38" si="4">SUM(F16:F27)</f>
        <v>134570</v>
      </c>
      <c r="G38" s="81">
        <f t="shared" si="4"/>
        <v>-114667</v>
      </c>
    </row>
  </sheetData>
  <conditionalFormatting sqref="B28:D35 F28:G35 B36:G36">
    <cfRule type="expression" dxfId="117" priority="4">
      <formula>MOD(ROW(),2)=1</formula>
    </cfRule>
  </conditionalFormatting>
  <conditionalFormatting sqref="B4:G4 B5:D27 F5:G27 E5:E35">
    <cfRule type="expression" dxfId="116" priority="3">
      <formula>MOD(ROW(),2)=1</formula>
    </cfRule>
  </conditionalFormatting>
  <conditionalFormatting sqref="B37:E38">
    <cfRule type="expression" dxfId="115" priority="2">
      <formula>MOD(ROW(),2)=1</formula>
    </cfRule>
  </conditionalFormatting>
  <conditionalFormatting sqref="F37:G38">
    <cfRule type="expression" dxfId="114" priority="1">
      <formula>MOD(ROW(),2)=1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8"/>
  <sheetViews>
    <sheetView zoomScaleNormal="100" workbookViewId="0">
      <selection activeCell="A37" sqref="A37:B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16384" width="9.140625" style="20"/>
  </cols>
  <sheetData>
    <row r="1" spans="1:2">
      <c r="A1" s="21" t="s">
        <v>47</v>
      </c>
    </row>
    <row r="3" spans="1:2">
      <c r="A3" s="9" t="s">
        <v>14</v>
      </c>
      <c r="B3" s="9" t="s">
        <v>10</v>
      </c>
    </row>
    <row r="4" spans="1:2">
      <c r="A4" s="4">
        <v>41395</v>
      </c>
      <c r="B4" s="5">
        <v>12753</v>
      </c>
    </row>
    <row r="5" spans="1:2">
      <c r="A5" s="4">
        <v>41426</v>
      </c>
      <c r="B5" s="5">
        <v>9802</v>
      </c>
    </row>
    <row r="6" spans="1:2">
      <c r="A6" s="4">
        <v>41456</v>
      </c>
      <c r="B6" s="5">
        <v>8435</v>
      </c>
    </row>
    <row r="7" spans="1:2">
      <c r="A7" s="4">
        <v>41487</v>
      </c>
      <c r="B7" s="5">
        <v>8767</v>
      </c>
    </row>
    <row r="8" spans="1:2">
      <c r="A8" s="4">
        <v>41518</v>
      </c>
      <c r="B8" s="5">
        <v>10959</v>
      </c>
    </row>
    <row r="9" spans="1:2">
      <c r="A9" s="4">
        <v>41548</v>
      </c>
      <c r="B9" s="5">
        <v>14880</v>
      </c>
    </row>
    <row r="10" spans="1:2">
      <c r="A10" s="4">
        <v>41579</v>
      </c>
      <c r="B10" s="5">
        <v>21129</v>
      </c>
    </row>
    <row r="11" spans="1:2">
      <c r="A11" s="4">
        <v>41609</v>
      </c>
      <c r="B11" s="5">
        <v>26645</v>
      </c>
    </row>
    <row r="12" spans="1:2">
      <c r="A12" s="4">
        <v>41640</v>
      </c>
      <c r="B12" s="5">
        <v>24069</v>
      </c>
    </row>
    <row r="13" spans="1:2">
      <c r="A13" s="4">
        <v>41671</v>
      </c>
      <c r="B13" s="5">
        <v>20049</v>
      </c>
    </row>
    <row r="14" spans="1:2">
      <c r="A14" s="4">
        <v>41699</v>
      </c>
      <c r="B14" s="5">
        <v>26965</v>
      </c>
    </row>
    <row r="15" spans="1:2">
      <c r="A15" s="4">
        <v>41730</v>
      </c>
      <c r="B15" s="5">
        <v>20593</v>
      </c>
    </row>
    <row r="16" spans="1:2">
      <c r="A16" s="4">
        <v>41760</v>
      </c>
      <c r="B16" s="5">
        <v>14201</v>
      </c>
    </row>
    <row r="17" spans="1:2">
      <c r="A17" s="4">
        <v>41791</v>
      </c>
      <c r="B17" s="5">
        <v>7633</v>
      </c>
    </row>
    <row r="18" spans="1:2">
      <c r="A18" s="4">
        <v>41821</v>
      </c>
      <c r="B18" s="5">
        <v>8135</v>
      </c>
    </row>
    <row r="19" spans="1:2">
      <c r="A19" s="4">
        <v>41852</v>
      </c>
      <c r="B19" s="5">
        <v>8889</v>
      </c>
    </row>
    <row r="20" spans="1:2">
      <c r="A20" s="4">
        <v>41883</v>
      </c>
      <c r="B20" s="5">
        <v>10151</v>
      </c>
    </row>
    <row r="21" spans="1:2">
      <c r="A21" s="4">
        <v>41913</v>
      </c>
      <c r="B21" s="5">
        <v>13918</v>
      </c>
    </row>
    <row r="22" spans="1:2">
      <c r="A22" s="4">
        <v>41944</v>
      </c>
      <c r="B22" s="5">
        <v>17607</v>
      </c>
    </row>
    <row r="23" spans="1:2">
      <c r="A23" s="4">
        <v>41974</v>
      </c>
      <c r="B23" s="5">
        <v>25557</v>
      </c>
    </row>
    <row r="24" spans="1:2">
      <c r="A24" s="4">
        <v>42005</v>
      </c>
      <c r="B24" s="5">
        <v>28508</v>
      </c>
    </row>
    <row r="25" spans="1:2">
      <c r="A25" s="4">
        <v>42036</v>
      </c>
      <c r="B25" s="5">
        <v>26256</v>
      </c>
    </row>
    <row r="26" spans="1:2">
      <c r="A26" s="4">
        <v>42064</v>
      </c>
      <c r="B26" s="5">
        <v>24333</v>
      </c>
    </row>
    <row r="27" spans="1:2">
      <c r="A27" s="4">
        <v>42095</v>
      </c>
      <c r="B27" s="5">
        <v>15068</v>
      </c>
    </row>
    <row r="28" spans="1:2">
      <c r="A28" s="4">
        <v>42125</v>
      </c>
      <c r="B28" s="2"/>
    </row>
    <row r="29" spans="1:2">
      <c r="A29" s="4">
        <v>42156</v>
      </c>
      <c r="B29" s="2"/>
    </row>
    <row r="30" spans="1:2">
      <c r="A30" s="4">
        <v>42186</v>
      </c>
      <c r="B30" s="2"/>
    </row>
    <row r="31" spans="1:2">
      <c r="A31" s="4">
        <v>42217</v>
      </c>
      <c r="B31" s="2"/>
    </row>
    <row r="32" spans="1:2">
      <c r="A32" s="4">
        <v>42248</v>
      </c>
      <c r="B32" s="2"/>
    </row>
    <row r="33" spans="1:2">
      <c r="A33" s="4">
        <v>42278</v>
      </c>
      <c r="B33" s="2"/>
    </row>
    <row r="34" spans="1:2">
      <c r="A34" s="4">
        <v>42309</v>
      </c>
      <c r="B34" s="2"/>
    </row>
    <row r="35" spans="1:2">
      <c r="A35" s="4">
        <v>42339</v>
      </c>
      <c r="B35" s="6"/>
    </row>
    <row r="36" spans="1:2">
      <c r="A36" s="7" t="s">
        <v>15</v>
      </c>
      <c r="B36" s="8">
        <f>SUM(B12:B23)</f>
        <v>197767</v>
      </c>
    </row>
    <row r="37" spans="1:2">
      <c r="A37" s="78" t="s">
        <v>145</v>
      </c>
      <c r="B37" s="81">
        <f>SUM(B4:B15)</f>
        <v>205046</v>
      </c>
    </row>
    <row r="38" spans="1:2">
      <c r="A38" s="78" t="s">
        <v>144</v>
      </c>
      <c r="B38" s="81">
        <f>SUM(B16:B27)</f>
        <v>200256</v>
      </c>
    </row>
  </sheetData>
  <conditionalFormatting sqref="B4:B36">
    <cfRule type="expression" dxfId="113" priority="2">
      <formula>MOD(ROW(),2)=1</formula>
    </cfRule>
  </conditionalFormatting>
  <conditionalFormatting sqref="B37:B38">
    <cfRule type="expression" dxfId="112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3" width="18.140625" style="20" customWidth="1"/>
    <col min="4" max="4" width="14.7109375" style="20" customWidth="1"/>
    <col min="5" max="5" width="16" style="20" customWidth="1"/>
    <col min="6" max="16384" width="9.140625" style="20"/>
  </cols>
  <sheetData>
    <row r="1" spans="1:5">
      <c r="A1" s="21" t="s">
        <v>48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5482</v>
      </c>
      <c r="D4" s="5">
        <v>80</v>
      </c>
      <c r="E4" s="5">
        <v>452</v>
      </c>
    </row>
    <row r="5" spans="1:5">
      <c r="A5" s="4">
        <v>41426</v>
      </c>
      <c r="B5" s="5">
        <v>5734</v>
      </c>
      <c r="C5" s="5"/>
      <c r="D5" s="5">
        <v>79</v>
      </c>
      <c r="E5" s="5">
        <v>284</v>
      </c>
    </row>
    <row r="6" spans="1:5">
      <c r="A6" s="4">
        <v>41456</v>
      </c>
      <c r="B6" s="5">
        <v>9086</v>
      </c>
      <c r="D6" s="5">
        <v>93</v>
      </c>
      <c r="E6" s="5">
        <v>241</v>
      </c>
    </row>
    <row r="7" spans="1:5">
      <c r="A7" s="4">
        <v>41487</v>
      </c>
      <c r="B7" s="5">
        <v>7032</v>
      </c>
      <c r="C7" s="5"/>
      <c r="D7" s="5">
        <v>151</v>
      </c>
      <c r="E7" s="5">
        <v>313</v>
      </c>
    </row>
    <row r="8" spans="1:5">
      <c r="A8" s="4">
        <v>41518</v>
      </c>
      <c r="B8" s="5">
        <v>5596</v>
      </c>
      <c r="C8" s="5"/>
      <c r="D8" s="5">
        <v>79</v>
      </c>
      <c r="E8" s="5">
        <v>313</v>
      </c>
    </row>
    <row r="9" spans="1:5">
      <c r="A9" s="4">
        <v>41548</v>
      </c>
      <c r="B9" s="5">
        <v>5207</v>
      </c>
      <c r="C9" s="5"/>
      <c r="D9" s="5">
        <v>75</v>
      </c>
      <c r="E9" s="5">
        <v>719</v>
      </c>
    </row>
    <row r="10" spans="1:5">
      <c r="A10" s="4">
        <v>41579</v>
      </c>
      <c r="B10" s="5">
        <v>5126</v>
      </c>
      <c r="C10" s="5"/>
      <c r="D10" s="5">
        <v>65</v>
      </c>
      <c r="E10" s="5">
        <v>1606</v>
      </c>
    </row>
    <row r="11" spans="1:5">
      <c r="A11" s="4">
        <v>41609</v>
      </c>
      <c r="B11" s="5">
        <v>5279</v>
      </c>
      <c r="C11" s="5"/>
      <c r="D11" s="5">
        <v>51</v>
      </c>
      <c r="E11" s="5">
        <v>1833</v>
      </c>
    </row>
    <row r="12" spans="1:5">
      <c r="A12" s="4">
        <v>41640</v>
      </c>
      <c r="B12" s="5">
        <v>5974</v>
      </c>
      <c r="C12" s="5"/>
      <c r="D12" s="5">
        <v>74</v>
      </c>
      <c r="E12" s="5">
        <v>2507</v>
      </c>
    </row>
    <row r="13" spans="1:5">
      <c r="A13" s="4">
        <v>41671</v>
      </c>
      <c r="B13" s="5">
        <v>5321</v>
      </c>
      <c r="C13" s="5"/>
      <c r="D13" s="5">
        <v>58</v>
      </c>
      <c r="E13" s="5">
        <v>2304</v>
      </c>
    </row>
    <row r="14" spans="1:5">
      <c r="A14" s="4">
        <v>41699</v>
      </c>
      <c r="B14" s="5">
        <v>5448</v>
      </c>
      <c r="C14" s="5"/>
      <c r="D14" s="5">
        <v>59</v>
      </c>
      <c r="E14" s="5">
        <v>1898</v>
      </c>
    </row>
    <row r="15" spans="1:5">
      <c r="A15" s="4">
        <v>41730</v>
      </c>
      <c r="B15" s="5">
        <v>4749</v>
      </c>
      <c r="C15" s="5"/>
      <c r="D15" s="5">
        <v>62</v>
      </c>
      <c r="E15" s="5">
        <v>1032</v>
      </c>
    </row>
    <row r="16" spans="1:5">
      <c r="A16" s="4">
        <v>41760</v>
      </c>
      <c r="B16" s="5">
        <v>5672</v>
      </c>
      <c r="C16" s="5"/>
      <c r="D16" s="5">
        <v>69</v>
      </c>
      <c r="E16" s="5">
        <v>446</v>
      </c>
    </row>
    <row r="17" spans="1:5">
      <c r="A17" s="4">
        <v>41791</v>
      </c>
      <c r="B17" s="5">
        <v>5691</v>
      </c>
      <c r="C17" s="5"/>
      <c r="D17" s="5">
        <v>59</v>
      </c>
      <c r="E17" s="5">
        <v>270</v>
      </c>
    </row>
    <row r="18" spans="1:5">
      <c r="A18" s="4">
        <v>41821</v>
      </c>
      <c r="B18" s="5">
        <v>6557</v>
      </c>
      <c r="C18" s="23"/>
      <c r="D18" s="5">
        <v>73</v>
      </c>
      <c r="E18" s="5">
        <v>262</v>
      </c>
    </row>
    <row r="19" spans="1:5">
      <c r="A19" s="4">
        <v>41852</v>
      </c>
      <c r="B19" s="5">
        <v>6675</v>
      </c>
      <c r="C19" s="5"/>
      <c r="D19" s="5">
        <v>63</v>
      </c>
      <c r="E19" s="5">
        <v>279</v>
      </c>
    </row>
    <row r="20" spans="1:5">
      <c r="A20" s="4">
        <v>41883</v>
      </c>
      <c r="B20" s="5">
        <v>5396</v>
      </c>
      <c r="C20" s="23"/>
      <c r="D20" s="5">
        <v>70</v>
      </c>
      <c r="E20" s="5">
        <v>392</v>
      </c>
    </row>
    <row r="21" spans="1:5">
      <c r="A21" s="4">
        <v>41913</v>
      </c>
      <c r="B21" s="5">
        <v>5224</v>
      </c>
      <c r="C21" s="5"/>
      <c r="D21" s="5">
        <v>75</v>
      </c>
      <c r="E21" s="5">
        <v>688</v>
      </c>
    </row>
    <row r="22" spans="1:5">
      <c r="A22" s="4">
        <v>41944</v>
      </c>
      <c r="B22" s="5">
        <v>5104</v>
      </c>
      <c r="C22" s="5"/>
      <c r="D22" s="5">
        <v>35</v>
      </c>
      <c r="E22" s="5">
        <v>1559</v>
      </c>
    </row>
    <row r="23" spans="1:5">
      <c r="A23" s="4">
        <v>41974</v>
      </c>
      <c r="B23" s="5">
        <v>5557</v>
      </c>
      <c r="C23" s="5"/>
      <c r="D23" s="5">
        <v>40</v>
      </c>
      <c r="E23" s="5">
        <v>2318</v>
      </c>
    </row>
    <row r="24" spans="1:5">
      <c r="A24" s="4">
        <v>42005</v>
      </c>
      <c r="B24" s="5">
        <v>6610</v>
      </c>
      <c r="C24" s="23"/>
      <c r="D24" s="5">
        <v>35</v>
      </c>
      <c r="E24" s="5">
        <v>2785</v>
      </c>
    </row>
    <row r="25" spans="1:5">
      <c r="A25" s="4">
        <v>42036</v>
      </c>
      <c r="B25" s="5">
        <v>5794</v>
      </c>
      <c r="C25" s="5"/>
      <c r="D25" s="5">
        <v>32</v>
      </c>
      <c r="E25" s="5">
        <v>3559</v>
      </c>
    </row>
    <row r="26" spans="1:5">
      <c r="A26" s="4">
        <v>42064</v>
      </c>
      <c r="B26" s="5">
        <v>5205</v>
      </c>
      <c r="C26" s="5"/>
      <c r="D26" s="5">
        <v>63</v>
      </c>
      <c r="E26" s="5">
        <v>1948</v>
      </c>
    </row>
    <row r="27" spans="1:5">
      <c r="A27" s="4">
        <v>42095</v>
      </c>
      <c r="B27" s="5">
        <v>3584</v>
      </c>
      <c r="C27" s="5"/>
      <c r="D27" s="5">
        <v>40</v>
      </c>
      <c r="E27" s="5">
        <v>958</v>
      </c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67368</v>
      </c>
      <c r="C36" s="8">
        <f t="shared" ref="C36:E36" si="0">SUM(C12:C23)</f>
        <v>0</v>
      </c>
      <c r="D36" s="8">
        <f t="shared" si="0"/>
        <v>737</v>
      </c>
      <c r="E36" s="8">
        <f t="shared" si="0"/>
        <v>13955</v>
      </c>
    </row>
    <row r="37" spans="1:5">
      <c r="A37" s="78" t="s">
        <v>145</v>
      </c>
      <c r="B37" s="81">
        <f>SUM(B4:B15)</f>
        <v>70034</v>
      </c>
      <c r="C37" s="81">
        <f t="shared" ref="C37:E37" si="1">SUM(C4:C15)</f>
        <v>0</v>
      </c>
      <c r="D37" s="81">
        <f t="shared" si="1"/>
        <v>926</v>
      </c>
      <c r="E37" s="81">
        <f t="shared" si="1"/>
        <v>13502</v>
      </c>
    </row>
    <row r="38" spans="1:5">
      <c r="A38" s="78" t="s">
        <v>144</v>
      </c>
      <c r="B38" s="81">
        <f>SUM(B16:B27)</f>
        <v>67069</v>
      </c>
      <c r="C38" s="81">
        <f t="shared" ref="C38:E38" si="2">SUM(C16:C27)</f>
        <v>0</v>
      </c>
      <c r="D38" s="81">
        <f t="shared" si="2"/>
        <v>654</v>
      </c>
      <c r="E38" s="81">
        <f t="shared" si="2"/>
        <v>15464</v>
      </c>
    </row>
  </sheetData>
  <conditionalFormatting sqref="B5:E5 B15 D15:E15 B4 D4:E4 B7:E8 B6 D6:E6 B10:E14 B9 D9:E9 B16:E36">
    <cfRule type="expression" dxfId="111" priority="4">
      <formula>MOD(ROW(),2)=1</formula>
    </cfRule>
  </conditionalFormatting>
  <conditionalFormatting sqref="C15">
    <cfRule type="expression" dxfId="110" priority="3">
      <formula>MOD(ROW(),2)=1</formula>
    </cfRule>
  </conditionalFormatting>
  <conditionalFormatting sqref="C9">
    <cfRule type="expression" dxfId="109" priority="2">
      <formula>MOD(ROW(),2)=1</formula>
    </cfRule>
  </conditionalFormatting>
  <conditionalFormatting sqref="B37:E38">
    <cfRule type="expression" dxfId="108" priority="1">
      <formula>MOD(ROW(),2)=1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3" width="18.140625" style="20" customWidth="1"/>
    <col min="4" max="4" width="14.7109375" style="20" customWidth="1"/>
    <col min="5" max="5" width="16" style="20" customWidth="1"/>
    <col min="6" max="16384" width="9.140625" style="20"/>
  </cols>
  <sheetData>
    <row r="1" spans="1:5">
      <c r="A1" s="21" t="s">
        <v>49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130674</v>
      </c>
      <c r="C4" s="20">
        <v>104</v>
      </c>
      <c r="D4" s="5">
        <v>394</v>
      </c>
      <c r="E4" s="5"/>
    </row>
    <row r="5" spans="1:5">
      <c r="A5" s="4">
        <v>41426</v>
      </c>
      <c r="B5" s="5">
        <v>121082</v>
      </c>
      <c r="C5" s="5">
        <v>68</v>
      </c>
      <c r="D5" s="5">
        <v>466</v>
      </c>
      <c r="E5" s="5"/>
    </row>
    <row r="6" spans="1:5">
      <c r="A6" s="4">
        <v>41456</v>
      </c>
      <c r="B6" s="5">
        <v>130333</v>
      </c>
      <c r="C6" s="20">
        <v>13</v>
      </c>
      <c r="D6" s="5">
        <v>968</v>
      </c>
      <c r="E6" s="5"/>
    </row>
    <row r="7" spans="1:5">
      <c r="A7" s="4">
        <v>41487</v>
      </c>
      <c r="B7" s="5">
        <v>111310</v>
      </c>
      <c r="C7" s="5">
        <v>0</v>
      </c>
      <c r="D7" s="5">
        <v>557</v>
      </c>
      <c r="E7" s="5"/>
    </row>
    <row r="8" spans="1:5">
      <c r="A8" s="4">
        <v>41518</v>
      </c>
      <c r="B8" s="5">
        <v>96836</v>
      </c>
      <c r="C8" s="5">
        <v>0</v>
      </c>
      <c r="D8" s="5">
        <v>620</v>
      </c>
      <c r="E8" s="5"/>
    </row>
    <row r="9" spans="1:5">
      <c r="A9" s="4">
        <v>41548</v>
      </c>
      <c r="B9" s="5">
        <v>96120</v>
      </c>
      <c r="C9" s="5">
        <v>49</v>
      </c>
      <c r="D9" s="5">
        <v>588</v>
      </c>
      <c r="E9" s="5"/>
    </row>
    <row r="10" spans="1:5">
      <c r="A10" s="4">
        <v>41579</v>
      </c>
      <c r="B10" s="5">
        <v>95282</v>
      </c>
      <c r="C10" s="5">
        <v>242</v>
      </c>
      <c r="D10" s="5">
        <v>369</v>
      </c>
      <c r="E10" s="5"/>
    </row>
    <row r="11" spans="1:5">
      <c r="A11" s="4">
        <v>41609</v>
      </c>
      <c r="B11" s="5">
        <v>121722</v>
      </c>
      <c r="C11" s="5">
        <v>505</v>
      </c>
      <c r="D11" s="5">
        <v>429</v>
      </c>
      <c r="E11" s="5"/>
    </row>
    <row r="12" spans="1:5">
      <c r="A12" s="4">
        <v>41640</v>
      </c>
      <c r="B12" s="5">
        <v>97306</v>
      </c>
      <c r="C12" s="5">
        <v>439</v>
      </c>
      <c r="D12" s="5">
        <v>397</v>
      </c>
      <c r="E12" s="5"/>
    </row>
    <row r="13" spans="1:5">
      <c r="A13" s="4">
        <v>41671</v>
      </c>
      <c r="B13" s="5">
        <v>94091</v>
      </c>
      <c r="C13" s="5">
        <v>380</v>
      </c>
      <c r="D13" s="5">
        <v>413</v>
      </c>
      <c r="E13" s="5"/>
    </row>
    <row r="14" spans="1:5">
      <c r="A14" s="4">
        <v>41699</v>
      </c>
      <c r="B14" s="5">
        <v>104045</v>
      </c>
      <c r="C14" s="5">
        <v>359</v>
      </c>
      <c r="D14" s="5">
        <v>418</v>
      </c>
      <c r="E14" s="5"/>
    </row>
    <row r="15" spans="1:5">
      <c r="A15" s="4">
        <v>41730</v>
      </c>
      <c r="B15" s="5">
        <v>97520</v>
      </c>
      <c r="C15" s="5">
        <v>178</v>
      </c>
      <c r="D15" s="5">
        <v>348</v>
      </c>
      <c r="E15" s="5"/>
    </row>
    <row r="16" spans="1:5">
      <c r="A16" s="4">
        <v>41760</v>
      </c>
      <c r="B16" s="5">
        <v>102940</v>
      </c>
      <c r="C16" s="5">
        <v>26</v>
      </c>
      <c r="D16" s="5">
        <v>487</v>
      </c>
      <c r="E16" s="5"/>
    </row>
    <row r="17" spans="1:5">
      <c r="A17" s="4">
        <v>41791</v>
      </c>
      <c r="B17" s="5">
        <v>78503</v>
      </c>
      <c r="C17" s="5">
        <v>0</v>
      </c>
      <c r="D17" s="5">
        <v>372</v>
      </c>
      <c r="E17" s="5"/>
    </row>
    <row r="18" spans="1:5">
      <c r="A18" s="4">
        <v>41821</v>
      </c>
      <c r="B18" s="5">
        <v>111841</v>
      </c>
      <c r="C18" s="23">
        <v>13</v>
      </c>
      <c r="D18" s="5">
        <v>604</v>
      </c>
      <c r="E18" s="5"/>
    </row>
    <row r="19" spans="1:5">
      <c r="A19" s="4">
        <v>41852</v>
      </c>
      <c r="B19" s="5">
        <v>106559</v>
      </c>
      <c r="C19" s="5">
        <v>0</v>
      </c>
      <c r="D19" s="5">
        <v>530</v>
      </c>
      <c r="E19" s="5"/>
    </row>
    <row r="20" spans="1:5">
      <c r="A20" s="4">
        <v>41883</v>
      </c>
      <c r="B20" s="5">
        <v>96120</v>
      </c>
      <c r="C20" s="23">
        <v>0</v>
      </c>
      <c r="D20" s="5">
        <v>458</v>
      </c>
      <c r="E20" s="5"/>
    </row>
    <row r="21" spans="1:5">
      <c r="A21" s="4">
        <v>41913</v>
      </c>
      <c r="B21" s="5">
        <v>96378</v>
      </c>
      <c r="C21" s="5">
        <v>32</v>
      </c>
      <c r="D21" s="5">
        <v>1384</v>
      </c>
      <c r="E21" s="5"/>
    </row>
    <row r="22" spans="1:5">
      <c r="A22" s="4">
        <v>41944</v>
      </c>
      <c r="B22" s="5">
        <v>89168</v>
      </c>
      <c r="C22" s="5">
        <v>243</v>
      </c>
      <c r="D22" s="5">
        <v>764</v>
      </c>
      <c r="E22" s="5"/>
    </row>
    <row r="23" spans="1:5">
      <c r="A23" s="4">
        <v>41974</v>
      </c>
      <c r="B23" s="5">
        <v>94071</v>
      </c>
      <c r="C23" s="5">
        <v>317</v>
      </c>
      <c r="D23" s="5">
        <v>267</v>
      </c>
      <c r="E23" s="5"/>
    </row>
    <row r="24" spans="1:5">
      <c r="A24" s="4">
        <v>42005</v>
      </c>
      <c r="B24" s="5">
        <v>94173</v>
      </c>
      <c r="C24" s="23">
        <v>446</v>
      </c>
      <c r="D24" s="5">
        <v>361</v>
      </c>
      <c r="E24" s="5"/>
    </row>
    <row r="25" spans="1:5">
      <c r="A25" s="4">
        <v>42036</v>
      </c>
      <c r="B25" s="5">
        <v>89619</v>
      </c>
      <c r="C25" s="5">
        <v>469</v>
      </c>
      <c r="D25" s="5">
        <v>275</v>
      </c>
      <c r="E25" s="5"/>
    </row>
    <row r="26" spans="1:5">
      <c r="A26" s="4">
        <v>42064</v>
      </c>
      <c r="B26" s="5">
        <v>100707</v>
      </c>
      <c r="C26" s="5">
        <v>307</v>
      </c>
      <c r="D26" s="5">
        <v>320</v>
      </c>
      <c r="E26" s="5"/>
    </row>
    <row r="27" spans="1:5">
      <c r="A27" s="4">
        <v>42095</v>
      </c>
      <c r="B27" s="5">
        <v>76907</v>
      </c>
      <c r="C27" s="5">
        <v>142</v>
      </c>
      <c r="D27" s="5">
        <v>282</v>
      </c>
      <c r="E27" s="5"/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1168542</v>
      </c>
      <c r="C36" s="8">
        <f t="shared" ref="C36:E36" si="0">SUM(C12:C23)</f>
        <v>1987</v>
      </c>
      <c r="D36" s="8">
        <f t="shared" si="0"/>
        <v>6442</v>
      </c>
      <c r="E36" s="8">
        <f t="shared" si="0"/>
        <v>0</v>
      </c>
    </row>
    <row r="37" spans="1:5">
      <c r="A37" s="78" t="s">
        <v>145</v>
      </c>
      <c r="B37" s="81">
        <f>SUM(B4:B15)</f>
        <v>1296321</v>
      </c>
      <c r="C37" s="81">
        <f t="shared" ref="C37:E37" si="1">SUM(C4:C15)</f>
        <v>2337</v>
      </c>
      <c r="D37" s="81">
        <f t="shared" si="1"/>
        <v>5967</v>
      </c>
      <c r="E37" s="81">
        <f t="shared" si="1"/>
        <v>0</v>
      </c>
    </row>
    <row r="38" spans="1:5">
      <c r="A38" s="78" t="s">
        <v>144</v>
      </c>
      <c r="B38" s="81">
        <f>SUM(B16:B27)</f>
        <v>1136986</v>
      </c>
      <c r="C38" s="81">
        <f t="shared" ref="C38:E38" si="2">SUM(C16:C27)</f>
        <v>1995</v>
      </c>
      <c r="D38" s="81">
        <f t="shared" si="2"/>
        <v>6104</v>
      </c>
      <c r="E38" s="81">
        <f t="shared" si="2"/>
        <v>0</v>
      </c>
    </row>
  </sheetData>
  <conditionalFormatting sqref="B5:E5 B15 D15:E15 B4 D4:E4 B7:E14 B6 D6:E6 B16:E36">
    <cfRule type="expression" dxfId="107" priority="3">
      <formula>MOD(ROW(),2)=1</formula>
    </cfRule>
  </conditionalFormatting>
  <conditionalFormatting sqref="C15">
    <cfRule type="expression" dxfId="106" priority="2">
      <formula>MOD(ROW(),2)=1</formula>
    </cfRule>
  </conditionalFormatting>
  <conditionalFormatting sqref="B37:E38">
    <cfRule type="expression" dxfId="105" priority="1">
      <formula>MOD(ROW(),2)=1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2"/>
  <sheetViews>
    <sheetView workbookViewId="0">
      <selection activeCell="B41" sqref="B41"/>
    </sheetView>
  </sheetViews>
  <sheetFormatPr defaultRowHeight="15"/>
  <cols>
    <col min="2" max="2" width="14.42578125" customWidth="1"/>
    <col min="3" max="3" width="18.85546875" customWidth="1"/>
    <col min="4" max="4" width="16.42578125" customWidth="1"/>
  </cols>
  <sheetData>
    <row r="1" spans="1:4">
      <c r="A1" s="237" t="s">
        <v>155</v>
      </c>
      <c r="B1" s="237" t="s">
        <v>275</v>
      </c>
      <c r="C1" s="238" t="s">
        <v>277</v>
      </c>
      <c r="D1" s="237" t="s">
        <v>276</v>
      </c>
    </row>
    <row r="2" spans="1:4">
      <c r="A2" s="237">
        <v>2013</v>
      </c>
      <c r="B2" s="5">
        <f>SUMMARY!C58</f>
        <v>4041046.7222999996</v>
      </c>
      <c r="C2" s="240">
        <f>(B2*20*(1+(A2-2012)*0.1))</f>
        <v>88903027.890599996</v>
      </c>
      <c r="D2" s="240">
        <f>(B2*20*(1+(A2-2012)*0.09))</f>
        <v>88094818.54614</v>
      </c>
    </row>
    <row r="3" spans="1:4">
      <c r="A3" s="237">
        <v>2014</v>
      </c>
      <c r="B3" s="5">
        <f>SUMMARY!C58</f>
        <v>4041046.7222999996</v>
      </c>
      <c r="C3" s="240">
        <f t="shared" ref="C3:C9" si="0">(B3*20*(1+(A3-2012)*0.1))</f>
        <v>96985121.335199997</v>
      </c>
      <c r="D3" s="240">
        <f t="shared" ref="D3:D9" si="1">(B3*20*(1+(A3-2012)*0.09))</f>
        <v>95368702.646279991</v>
      </c>
    </row>
    <row r="4" spans="1:4">
      <c r="A4" s="237">
        <v>2015</v>
      </c>
      <c r="B4" s="239">
        <f>B3+100000</f>
        <v>4141046.7222999996</v>
      </c>
      <c r="C4" s="240">
        <f t="shared" si="0"/>
        <v>107667214.7798</v>
      </c>
      <c r="D4" s="240">
        <f t="shared" si="1"/>
        <v>105182586.74642</v>
      </c>
    </row>
    <row r="5" spans="1:4">
      <c r="A5" s="237">
        <v>2016</v>
      </c>
      <c r="B5" s="239">
        <f t="shared" ref="B5:B9" si="2">B4+100000</f>
        <v>4241046.7222999996</v>
      </c>
      <c r="C5" s="240">
        <f t="shared" si="0"/>
        <v>118749308.22439998</v>
      </c>
      <c r="D5" s="240">
        <f t="shared" si="1"/>
        <v>115356470.84655999</v>
      </c>
    </row>
    <row r="6" spans="1:4">
      <c r="A6" s="237">
        <v>2017</v>
      </c>
      <c r="B6" s="239">
        <f t="shared" si="2"/>
        <v>4341046.7222999996</v>
      </c>
      <c r="C6" s="240">
        <f t="shared" si="0"/>
        <v>130231401.669</v>
      </c>
      <c r="D6" s="240">
        <f t="shared" si="1"/>
        <v>125890354.94669999</v>
      </c>
    </row>
    <row r="7" spans="1:4">
      <c r="A7" s="237">
        <v>2018</v>
      </c>
      <c r="B7" s="239">
        <f t="shared" si="2"/>
        <v>4441046.7222999996</v>
      </c>
      <c r="C7" s="240">
        <f t="shared" si="0"/>
        <v>142113495.11359999</v>
      </c>
      <c r="D7" s="240">
        <f t="shared" si="1"/>
        <v>136784239.04683998</v>
      </c>
    </row>
    <row r="8" spans="1:4">
      <c r="A8" s="237">
        <v>2019</v>
      </c>
      <c r="B8" s="239">
        <f t="shared" si="2"/>
        <v>4541046.7222999996</v>
      </c>
      <c r="C8" s="240">
        <f t="shared" si="0"/>
        <v>154395588.5582</v>
      </c>
      <c r="D8" s="240">
        <f t="shared" si="1"/>
        <v>148038123.14697999</v>
      </c>
    </row>
    <row r="9" spans="1:4">
      <c r="A9" s="237">
        <v>2020</v>
      </c>
      <c r="B9" s="239">
        <f t="shared" si="2"/>
        <v>4641046.7222999996</v>
      </c>
      <c r="C9" s="240">
        <f t="shared" si="0"/>
        <v>167077682.00279999</v>
      </c>
      <c r="D9" s="240">
        <f t="shared" si="1"/>
        <v>159652007.24711999</v>
      </c>
    </row>
    <row r="12" spans="1:4">
      <c r="A12" t="s">
        <v>278</v>
      </c>
      <c r="B12" s="241">
        <v>0.03</v>
      </c>
    </row>
  </sheetData>
  <conditionalFormatting sqref="B2:D9">
    <cfRule type="expression" dxfId="165" priority="1">
      <formula>MOD(ROW(),2)=1</formula>
    </cfRule>
  </conditionalFormatting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3" width="18.140625" style="20" customWidth="1"/>
    <col min="4" max="4" width="14.7109375" style="20" customWidth="1"/>
    <col min="5" max="5" width="16" style="20" customWidth="1"/>
    <col min="6" max="16384" width="9.140625" style="20"/>
  </cols>
  <sheetData>
    <row r="1" spans="1:5">
      <c r="A1" s="21" t="s">
        <v>50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206845</v>
      </c>
      <c r="C4" s="20">
        <v>74</v>
      </c>
      <c r="D4" s="5">
        <v>92</v>
      </c>
      <c r="E4" s="5"/>
    </row>
    <row r="5" spans="1:5">
      <c r="A5" s="4">
        <v>41426</v>
      </c>
      <c r="B5" s="5">
        <v>232834</v>
      </c>
      <c r="C5" s="5">
        <v>29</v>
      </c>
      <c r="D5" s="5">
        <v>257</v>
      </c>
      <c r="E5" s="5"/>
    </row>
    <row r="6" spans="1:5">
      <c r="A6" s="4">
        <v>41456</v>
      </c>
      <c r="B6" s="5">
        <v>289822</v>
      </c>
      <c r="C6" s="20">
        <v>22</v>
      </c>
      <c r="D6" s="5">
        <v>112</v>
      </c>
      <c r="E6" s="5"/>
    </row>
    <row r="7" spans="1:5">
      <c r="A7" s="4">
        <v>41487</v>
      </c>
      <c r="B7" s="5">
        <v>265695</v>
      </c>
      <c r="C7" s="5">
        <v>45</v>
      </c>
      <c r="D7" s="5">
        <v>83</v>
      </c>
      <c r="E7" s="5"/>
    </row>
    <row r="8" spans="1:5">
      <c r="A8" s="4">
        <v>41518</v>
      </c>
      <c r="B8" s="5">
        <v>213370</v>
      </c>
      <c r="C8" s="5">
        <v>80</v>
      </c>
      <c r="D8" s="5">
        <v>91</v>
      </c>
      <c r="E8" s="5"/>
    </row>
    <row r="9" spans="1:5">
      <c r="A9" s="4">
        <v>41548</v>
      </c>
      <c r="B9" s="5">
        <v>194132</v>
      </c>
      <c r="C9" s="5">
        <v>172</v>
      </c>
      <c r="D9" s="5">
        <v>114</v>
      </c>
      <c r="E9" s="5"/>
    </row>
    <row r="10" spans="1:5">
      <c r="A10" s="4">
        <v>41579</v>
      </c>
      <c r="B10" s="5">
        <v>191461</v>
      </c>
      <c r="C10" s="5">
        <v>464</v>
      </c>
      <c r="D10" s="5">
        <v>104</v>
      </c>
      <c r="E10" s="5"/>
    </row>
    <row r="11" spans="1:5">
      <c r="A11" s="4">
        <v>41609</v>
      </c>
      <c r="B11" s="5">
        <v>190343</v>
      </c>
      <c r="C11" s="5">
        <v>757</v>
      </c>
      <c r="D11" s="5">
        <v>100</v>
      </c>
      <c r="E11" s="5"/>
    </row>
    <row r="12" spans="1:5">
      <c r="A12" s="4">
        <v>41640</v>
      </c>
      <c r="B12" s="5">
        <v>197009</v>
      </c>
      <c r="C12" s="5">
        <v>811</v>
      </c>
      <c r="D12" s="5">
        <v>123</v>
      </c>
      <c r="E12" s="5"/>
    </row>
    <row r="13" spans="1:5">
      <c r="A13" s="4">
        <v>41671</v>
      </c>
      <c r="B13" s="5">
        <v>173467</v>
      </c>
      <c r="C13" s="5">
        <v>662</v>
      </c>
      <c r="D13" s="5">
        <v>110</v>
      </c>
      <c r="E13" s="5"/>
    </row>
    <row r="14" spans="1:5">
      <c r="A14" s="4">
        <v>41699</v>
      </c>
      <c r="B14" s="5">
        <v>194518</v>
      </c>
      <c r="C14" s="5">
        <v>748</v>
      </c>
      <c r="D14" s="5">
        <v>200</v>
      </c>
      <c r="E14" s="5"/>
    </row>
    <row r="15" spans="1:5">
      <c r="A15" s="4">
        <v>41730</v>
      </c>
      <c r="B15" s="5">
        <v>176533</v>
      </c>
      <c r="C15" s="5">
        <v>232</v>
      </c>
      <c r="D15" s="5">
        <v>138</v>
      </c>
      <c r="E15" s="5"/>
    </row>
    <row r="16" spans="1:5">
      <c r="A16" s="4">
        <v>41760</v>
      </c>
      <c r="B16" s="5">
        <v>197522</v>
      </c>
      <c r="C16" s="5">
        <v>209</v>
      </c>
      <c r="D16" s="5">
        <v>164</v>
      </c>
      <c r="E16" s="5"/>
    </row>
    <row r="17" spans="1:5">
      <c r="A17" s="4">
        <v>41791</v>
      </c>
      <c r="B17" s="5">
        <v>189814</v>
      </c>
      <c r="C17" s="5">
        <v>8</v>
      </c>
      <c r="D17" s="5">
        <v>137</v>
      </c>
      <c r="E17" s="5"/>
    </row>
    <row r="18" spans="1:5">
      <c r="A18" s="4">
        <v>41821</v>
      </c>
      <c r="B18" s="5">
        <v>270332</v>
      </c>
      <c r="C18" s="23">
        <v>13</v>
      </c>
      <c r="D18" s="5">
        <v>137</v>
      </c>
      <c r="E18" s="5"/>
    </row>
    <row r="19" spans="1:5">
      <c r="A19" s="4">
        <v>41852</v>
      </c>
      <c r="B19" s="5">
        <v>257042</v>
      </c>
      <c r="C19" s="5">
        <v>11</v>
      </c>
      <c r="D19" s="5">
        <v>93</v>
      </c>
      <c r="E19" s="5"/>
    </row>
    <row r="20" spans="1:5">
      <c r="A20" s="4">
        <v>41883</v>
      </c>
      <c r="B20" s="5">
        <v>210289</v>
      </c>
      <c r="C20" s="23">
        <v>50</v>
      </c>
      <c r="D20" s="5">
        <v>105</v>
      </c>
      <c r="E20" s="5"/>
    </row>
    <row r="21" spans="1:5">
      <c r="A21" s="4">
        <v>41913</v>
      </c>
      <c r="B21" s="5">
        <v>190565</v>
      </c>
      <c r="C21" s="5">
        <v>105</v>
      </c>
      <c r="D21" s="5">
        <v>114</v>
      </c>
      <c r="E21" s="5"/>
    </row>
    <row r="22" spans="1:5">
      <c r="A22" s="4">
        <v>41944</v>
      </c>
      <c r="B22" s="5">
        <v>189209</v>
      </c>
      <c r="C22" s="5">
        <v>398</v>
      </c>
      <c r="D22" s="5">
        <v>122</v>
      </c>
      <c r="E22" s="5"/>
    </row>
    <row r="23" spans="1:5">
      <c r="A23" s="4">
        <v>41974</v>
      </c>
      <c r="B23" s="5">
        <v>188397</v>
      </c>
      <c r="C23" s="5">
        <v>729</v>
      </c>
      <c r="D23" s="5">
        <v>221</v>
      </c>
      <c r="E23" s="5"/>
    </row>
    <row r="24" spans="1:5">
      <c r="A24" s="4">
        <v>42005</v>
      </c>
      <c r="B24" s="5">
        <v>187082</v>
      </c>
      <c r="C24" s="23">
        <v>1017</v>
      </c>
      <c r="D24" s="5">
        <v>228</v>
      </c>
      <c r="E24" s="5"/>
    </row>
    <row r="25" spans="1:5">
      <c r="A25" s="4">
        <v>42036</v>
      </c>
      <c r="B25" s="5">
        <v>170008</v>
      </c>
      <c r="C25" s="5">
        <v>998</v>
      </c>
      <c r="D25" s="5">
        <v>205</v>
      </c>
      <c r="E25" s="5"/>
    </row>
    <row r="26" spans="1:5">
      <c r="A26" s="4">
        <v>42064</v>
      </c>
      <c r="B26" s="5">
        <v>186032</v>
      </c>
      <c r="C26" s="5">
        <v>677</v>
      </c>
      <c r="D26" s="5">
        <v>218</v>
      </c>
      <c r="E26" s="5"/>
    </row>
    <row r="27" spans="1:5">
      <c r="A27" s="4">
        <v>42095</v>
      </c>
      <c r="B27" s="5">
        <v>137414</v>
      </c>
      <c r="C27" s="5">
        <v>335</v>
      </c>
      <c r="D27" s="5">
        <v>190</v>
      </c>
      <c r="E27" s="5"/>
    </row>
    <row r="28" spans="1:5">
      <c r="A28" s="4">
        <v>42125</v>
      </c>
      <c r="B28" s="2"/>
      <c r="C28" s="5"/>
      <c r="D28" s="2"/>
      <c r="E28" s="2"/>
    </row>
    <row r="29" spans="1:5">
      <c r="A29" s="4">
        <v>42156</v>
      </c>
      <c r="B29" s="2"/>
      <c r="C29" s="5"/>
      <c r="D29" s="2"/>
      <c r="E29" s="2"/>
    </row>
    <row r="30" spans="1:5">
      <c r="A30" s="4">
        <v>42186</v>
      </c>
      <c r="B30" s="2"/>
      <c r="C30" s="5"/>
      <c r="D30" s="2"/>
      <c r="E30" s="2"/>
    </row>
    <row r="31" spans="1:5">
      <c r="A31" s="4">
        <v>42217</v>
      </c>
      <c r="B31" s="2"/>
      <c r="C31" s="5"/>
      <c r="D31" s="2"/>
      <c r="E31" s="2"/>
    </row>
    <row r="32" spans="1:5">
      <c r="A32" s="4">
        <v>42248</v>
      </c>
      <c r="B32" s="2"/>
      <c r="C32" s="5"/>
      <c r="D32" s="2"/>
      <c r="E32" s="2"/>
    </row>
    <row r="33" spans="1:5">
      <c r="A33" s="4">
        <v>42278</v>
      </c>
      <c r="B33" s="2"/>
      <c r="C33" s="5"/>
      <c r="D33" s="2"/>
      <c r="E33" s="2"/>
    </row>
    <row r="34" spans="1:5">
      <c r="A34" s="4">
        <v>42309</v>
      </c>
      <c r="B34" s="2"/>
      <c r="C34" s="5"/>
      <c r="D34" s="2"/>
      <c r="E34" s="2"/>
    </row>
    <row r="35" spans="1:5">
      <c r="A35" s="4">
        <v>42339</v>
      </c>
      <c r="B35" s="6"/>
      <c r="C35" s="5"/>
      <c r="D35" s="6"/>
      <c r="E35" s="2"/>
    </row>
    <row r="36" spans="1:5">
      <c r="A36" s="7" t="s">
        <v>15</v>
      </c>
      <c r="B36" s="8">
        <f>SUM(B12:B23)</f>
        <v>2434697</v>
      </c>
      <c r="C36" s="8">
        <f t="shared" ref="C36:E36" si="0">SUM(C12:C23)</f>
        <v>3976</v>
      </c>
      <c r="D36" s="8">
        <f t="shared" si="0"/>
        <v>1664</v>
      </c>
      <c r="E36" s="8">
        <f t="shared" si="0"/>
        <v>0</v>
      </c>
    </row>
    <row r="37" spans="1:5">
      <c r="A37" s="78" t="s">
        <v>145</v>
      </c>
      <c r="B37" s="81">
        <f>SUM(B4:B15)</f>
        <v>2526029</v>
      </c>
      <c r="C37" s="81">
        <f t="shared" ref="C37:E37" si="1">SUM(C4:C15)</f>
        <v>4096</v>
      </c>
      <c r="D37" s="81">
        <f t="shared" si="1"/>
        <v>1524</v>
      </c>
      <c r="E37" s="81">
        <f t="shared" si="1"/>
        <v>0</v>
      </c>
    </row>
    <row r="38" spans="1:5">
      <c r="A38" s="78" t="s">
        <v>144</v>
      </c>
      <c r="B38" s="81">
        <f>SUM(B16:B27)</f>
        <v>2373706</v>
      </c>
      <c r="C38" s="81">
        <f t="shared" ref="C38:E38" si="2">SUM(C16:C27)</f>
        <v>4550</v>
      </c>
      <c r="D38" s="81">
        <f t="shared" si="2"/>
        <v>1934</v>
      </c>
      <c r="E38" s="81">
        <f t="shared" si="2"/>
        <v>0</v>
      </c>
    </row>
  </sheetData>
  <conditionalFormatting sqref="B5:E5 B15 D15:E15 B4 D4:E4 B7:E14 B6 D6:E6 B16:E36">
    <cfRule type="expression" dxfId="104" priority="3">
      <formula>MOD(ROW(),2)=1</formula>
    </cfRule>
  </conditionalFormatting>
  <conditionalFormatting sqref="C15">
    <cfRule type="expression" dxfId="103" priority="2">
      <formula>MOD(ROW(),2)=1</formula>
    </cfRule>
  </conditionalFormatting>
  <conditionalFormatting sqref="B37:E38">
    <cfRule type="expression" dxfId="102" priority="1">
      <formula>MOD(ROW(),2)=1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20" customWidth="1"/>
    <col min="2" max="2" width="13.140625" style="20" customWidth="1"/>
    <col min="3" max="3" width="18.140625" style="20" customWidth="1"/>
    <col min="4" max="4" width="14.7109375" style="20" customWidth="1"/>
    <col min="5" max="5" width="16" style="20" customWidth="1"/>
    <col min="6" max="16384" width="9.140625" style="20"/>
  </cols>
  <sheetData>
    <row r="1" spans="1:5">
      <c r="A1" s="21" t="s">
        <v>51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24">
        <v>28629</v>
      </c>
      <c r="C4" s="27">
        <v>0</v>
      </c>
      <c r="D4" s="24">
        <v>8.06</v>
      </c>
      <c r="E4" s="24"/>
    </row>
    <row r="5" spans="1:5">
      <c r="A5" s="4">
        <v>41426</v>
      </c>
      <c r="B5" s="24">
        <v>33852</v>
      </c>
      <c r="C5" s="24">
        <v>0.14000000000000001</v>
      </c>
      <c r="D5" s="24">
        <v>21.71</v>
      </c>
      <c r="E5" s="24"/>
    </row>
    <row r="6" spans="1:5">
      <c r="A6" s="4">
        <v>41456</v>
      </c>
      <c r="B6" s="24">
        <v>39343</v>
      </c>
      <c r="C6" s="27">
        <v>0.08</v>
      </c>
      <c r="D6" s="24">
        <v>34.840000000000003</v>
      </c>
      <c r="E6" s="24"/>
    </row>
    <row r="7" spans="1:5">
      <c r="A7" s="4">
        <v>41487</v>
      </c>
      <c r="B7" s="24">
        <v>38384</v>
      </c>
      <c r="C7" s="24">
        <v>0.01</v>
      </c>
      <c r="D7" s="24">
        <v>37.57</v>
      </c>
      <c r="E7" s="24"/>
    </row>
    <row r="8" spans="1:5">
      <c r="A8" s="4">
        <v>41518</v>
      </c>
      <c r="B8" s="24">
        <v>30214</v>
      </c>
      <c r="C8" s="24">
        <v>0.02</v>
      </c>
      <c r="D8" s="24">
        <v>13.78</v>
      </c>
      <c r="E8" s="24"/>
    </row>
    <row r="9" spans="1:5">
      <c r="A9" s="4">
        <v>41548</v>
      </c>
      <c r="B9" s="24">
        <v>29281</v>
      </c>
      <c r="C9" s="24">
        <v>13</v>
      </c>
      <c r="D9" s="24">
        <v>10</v>
      </c>
      <c r="E9" s="24"/>
    </row>
    <row r="10" spans="1:5">
      <c r="A10" s="4">
        <v>41579</v>
      </c>
      <c r="B10" s="24">
        <v>27929</v>
      </c>
      <c r="C10" s="24">
        <v>39</v>
      </c>
      <c r="D10" s="24">
        <v>6</v>
      </c>
      <c r="E10" s="24"/>
    </row>
    <row r="11" spans="1:5">
      <c r="A11" s="4">
        <v>41609</v>
      </c>
      <c r="B11" s="24">
        <v>27267</v>
      </c>
      <c r="C11" s="24">
        <v>61</v>
      </c>
      <c r="D11" s="24">
        <v>4</v>
      </c>
      <c r="E11" s="24"/>
    </row>
    <row r="12" spans="1:5">
      <c r="A12" s="4">
        <v>41640</v>
      </c>
      <c r="B12" s="24">
        <v>28174</v>
      </c>
      <c r="C12" s="24">
        <v>62</v>
      </c>
      <c r="D12" s="24">
        <v>6</v>
      </c>
      <c r="E12" s="24"/>
    </row>
    <row r="13" spans="1:5">
      <c r="A13" s="4">
        <v>41671</v>
      </c>
      <c r="B13" s="24">
        <v>25564</v>
      </c>
      <c r="C13" s="24">
        <v>49</v>
      </c>
      <c r="D13" s="24">
        <v>12</v>
      </c>
      <c r="E13" s="24"/>
    </row>
    <row r="14" spans="1:5">
      <c r="A14" s="4">
        <v>41699</v>
      </c>
      <c r="B14" s="24">
        <v>28266</v>
      </c>
      <c r="C14" s="24">
        <v>56</v>
      </c>
      <c r="D14" s="24">
        <v>11</v>
      </c>
      <c r="E14" s="24"/>
    </row>
    <row r="15" spans="1:5">
      <c r="A15" s="4">
        <v>41730</v>
      </c>
      <c r="B15" s="24">
        <v>27565</v>
      </c>
      <c r="C15" s="24">
        <v>35</v>
      </c>
      <c r="D15" s="24">
        <v>6</v>
      </c>
      <c r="E15" s="24"/>
    </row>
    <row r="16" spans="1:5">
      <c r="A16" s="4">
        <v>41760</v>
      </c>
      <c r="B16" s="24">
        <v>35118</v>
      </c>
      <c r="C16" s="24">
        <v>7</v>
      </c>
      <c r="D16" s="24">
        <v>17</v>
      </c>
      <c r="E16" s="24"/>
    </row>
    <row r="17" spans="1:5">
      <c r="A17" s="4">
        <v>41791</v>
      </c>
      <c r="B17" s="24">
        <v>28771</v>
      </c>
      <c r="C17" s="24">
        <v>0</v>
      </c>
      <c r="D17" s="24">
        <v>18</v>
      </c>
      <c r="E17" s="24"/>
    </row>
    <row r="18" spans="1:5">
      <c r="A18" s="4">
        <v>41821</v>
      </c>
      <c r="B18" s="24">
        <v>40638</v>
      </c>
      <c r="C18" s="28">
        <v>0</v>
      </c>
      <c r="D18" s="24">
        <v>29</v>
      </c>
      <c r="E18" s="24"/>
    </row>
    <row r="19" spans="1:5">
      <c r="A19" s="4">
        <v>41852</v>
      </c>
      <c r="B19" s="24">
        <v>36411</v>
      </c>
      <c r="C19" s="24">
        <v>0</v>
      </c>
      <c r="D19" s="24">
        <v>30</v>
      </c>
      <c r="E19" s="24"/>
    </row>
    <row r="20" spans="1:5">
      <c r="A20" s="4">
        <v>41883</v>
      </c>
      <c r="B20" s="24">
        <v>31919</v>
      </c>
      <c r="C20" s="28">
        <v>0</v>
      </c>
      <c r="D20" s="24">
        <v>30</v>
      </c>
      <c r="E20" s="24"/>
    </row>
    <row r="21" spans="1:5">
      <c r="A21" s="4">
        <v>41913</v>
      </c>
      <c r="B21" s="24">
        <v>32097</v>
      </c>
      <c r="C21" s="24">
        <v>14</v>
      </c>
      <c r="D21" s="24">
        <v>6</v>
      </c>
      <c r="E21" s="24"/>
    </row>
    <row r="22" spans="1:5">
      <c r="A22" s="4">
        <v>41944</v>
      </c>
      <c r="B22" s="24">
        <v>27356</v>
      </c>
      <c r="C22" s="24">
        <v>48</v>
      </c>
      <c r="D22" s="24">
        <v>7</v>
      </c>
      <c r="E22" s="24"/>
    </row>
    <row r="23" spans="1:5">
      <c r="A23" s="4">
        <v>41974</v>
      </c>
      <c r="B23" s="24">
        <v>25885</v>
      </c>
      <c r="C23" s="24">
        <v>57</v>
      </c>
      <c r="D23" s="24">
        <v>3</v>
      </c>
      <c r="E23" s="24"/>
    </row>
    <row r="24" spans="1:5">
      <c r="A24" s="4">
        <v>42005</v>
      </c>
      <c r="B24" s="24">
        <v>28174</v>
      </c>
      <c r="C24" s="28">
        <v>62</v>
      </c>
      <c r="D24" s="24">
        <v>6</v>
      </c>
      <c r="E24" s="24"/>
    </row>
    <row r="25" spans="1:5">
      <c r="A25" s="4">
        <v>42036</v>
      </c>
      <c r="B25" s="24">
        <v>25564</v>
      </c>
      <c r="C25" s="24">
        <v>49</v>
      </c>
      <c r="D25" s="24">
        <v>12</v>
      </c>
      <c r="E25" s="24"/>
    </row>
    <row r="26" spans="1:5">
      <c r="A26" s="4">
        <v>42064</v>
      </c>
      <c r="B26" s="24">
        <v>28266</v>
      </c>
      <c r="C26" s="24">
        <v>56</v>
      </c>
      <c r="D26" s="24">
        <v>11</v>
      </c>
      <c r="E26" s="24"/>
    </row>
    <row r="27" spans="1:5">
      <c r="A27" s="4">
        <v>42095</v>
      </c>
      <c r="B27" s="24">
        <v>27565</v>
      </c>
      <c r="C27" s="24">
        <v>35</v>
      </c>
      <c r="D27" s="24">
        <v>6</v>
      </c>
      <c r="E27" s="24"/>
    </row>
    <row r="28" spans="1:5">
      <c r="A28" s="4">
        <v>42125</v>
      </c>
      <c r="B28" s="25"/>
      <c r="C28" s="24"/>
      <c r="D28" s="25"/>
      <c r="E28" s="25"/>
    </row>
    <row r="29" spans="1:5">
      <c r="A29" s="4">
        <v>42156</v>
      </c>
      <c r="B29" s="25"/>
      <c r="C29" s="24"/>
      <c r="D29" s="25"/>
      <c r="E29" s="25"/>
    </row>
    <row r="30" spans="1:5">
      <c r="A30" s="4">
        <v>42186</v>
      </c>
      <c r="B30" s="25"/>
      <c r="C30" s="24"/>
      <c r="D30" s="25"/>
      <c r="E30" s="25"/>
    </row>
    <row r="31" spans="1:5">
      <c r="A31" s="4">
        <v>42217</v>
      </c>
      <c r="B31" s="25"/>
      <c r="C31" s="24"/>
      <c r="D31" s="25"/>
      <c r="E31" s="25"/>
    </row>
    <row r="32" spans="1:5">
      <c r="A32" s="4">
        <v>42248</v>
      </c>
      <c r="B32" s="25"/>
      <c r="C32" s="24"/>
      <c r="D32" s="25"/>
      <c r="E32" s="25"/>
    </row>
    <row r="33" spans="1:5">
      <c r="A33" s="4">
        <v>42278</v>
      </c>
      <c r="B33" s="25"/>
      <c r="C33" s="24"/>
      <c r="D33" s="25"/>
      <c r="E33" s="25"/>
    </row>
    <row r="34" spans="1:5">
      <c r="A34" s="4">
        <v>42309</v>
      </c>
      <c r="B34" s="25"/>
      <c r="C34" s="24"/>
      <c r="D34" s="25"/>
      <c r="E34" s="25"/>
    </row>
    <row r="35" spans="1:5">
      <c r="A35" s="4">
        <v>42339</v>
      </c>
      <c r="B35" s="25"/>
      <c r="C35" s="24"/>
      <c r="D35" s="25"/>
      <c r="E35" s="25"/>
    </row>
    <row r="36" spans="1:5">
      <c r="A36" s="7" t="s">
        <v>15</v>
      </c>
      <c r="B36" s="26">
        <f>SUM(B12:B23)</f>
        <v>367764</v>
      </c>
      <c r="C36" s="26">
        <f t="shared" ref="C36:E36" si="0">SUM(C12:C23)</f>
        <v>328</v>
      </c>
      <c r="D36" s="26">
        <f t="shared" si="0"/>
        <v>175</v>
      </c>
      <c r="E36" s="26">
        <f t="shared" si="0"/>
        <v>0</v>
      </c>
    </row>
    <row r="37" spans="1:5">
      <c r="A37" s="78" t="s">
        <v>145</v>
      </c>
      <c r="B37" s="81">
        <f>SUM(B4:B15)</f>
        <v>364468</v>
      </c>
      <c r="C37" s="81">
        <f t="shared" ref="C37:E37" si="1">SUM(C4:C15)</f>
        <v>315.25</v>
      </c>
      <c r="D37" s="81">
        <f t="shared" si="1"/>
        <v>170.96</v>
      </c>
      <c r="E37" s="81">
        <f t="shared" si="1"/>
        <v>0</v>
      </c>
    </row>
    <row r="38" spans="1:5">
      <c r="A38" s="78" t="s">
        <v>144</v>
      </c>
      <c r="B38" s="81">
        <f>SUM(B16:B27)</f>
        <v>367764</v>
      </c>
      <c r="C38" s="81">
        <f t="shared" ref="C38:E38" si="2">SUM(C16:C27)</f>
        <v>328</v>
      </c>
      <c r="D38" s="81">
        <f t="shared" si="2"/>
        <v>175</v>
      </c>
      <c r="E38" s="81">
        <f t="shared" si="2"/>
        <v>0</v>
      </c>
    </row>
  </sheetData>
  <conditionalFormatting sqref="B5:E5 B15 D15:E15 B4 D4:E4 B7:E14 B6 D6:E6 B16:E36">
    <cfRule type="expression" dxfId="101" priority="3">
      <formula>MOD(ROW(),2)=1</formula>
    </cfRule>
  </conditionalFormatting>
  <conditionalFormatting sqref="C15">
    <cfRule type="expression" dxfId="100" priority="2">
      <formula>MOD(ROW(),2)=1</formula>
    </cfRule>
  </conditionalFormatting>
  <conditionalFormatting sqref="B37:E38">
    <cfRule type="expression" dxfId="99" priority="1">
      <formula>MOD(ROW(),2)=1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E40" sqref="E40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84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251705</v>
      </c>
      <c r="C4" s="41">
        <v>1</v>
      </c>
      <c r="D4" s="5">
        <v>2315</v>
      </c>
      <c r="E4" s="5">
        <v>166</v>
      </c>
    </row>
    <row r="5" spans="1:5">
      <c r="A5" s="4">
        <v>41426</v>
      </c>
      <c r="B5" s="5">
        <v>279145</v>
      </c>
      <c r="C5" s="5">
        <v>0</v>
      </c>
      <c r="D5" s="5">
        <v>2232</v>
      </c>
      <c r="E5" s="5">
        <v>100</v>
      </c>
    </row>
    <row r="6" spans="1:5">
      <c r="A6" s="4">
        <v>41456</v>
      </c>
      <c r="B6" s="5">
        <v>352296</v>
      </c>
      <c r="C6" s="41">
        <v>0</v>
      </c>
      <c r="D6" s="5">
        <v>2322</v>
      </c>
      <c r="E6" s="5">
        <v>11</v>
      </c>
    </row>
    <row r="7" spans="1:5">
      <c r="A7" s="4">
        <v>41487</v>
      </c>
      <c r="B7" s="5">
        <v>323528</v>
      </c>
      <c r="C7" s="5">
        <v>0</v>
      </c>
      <c r="D7" s="5">
        <v>2320</v>
      </c>
      <c r="E7" s="5">
        <v>94</v>
      </c>
    </row>
    <row r="8" spans="1:5">
      <c r="A8" s="4">
        <v>41518</v>
      </c>
      <c r="B8" s="5">
        <v>263682</v>
      </c>
      <c r="C8" s="5">
        <v>0</v>
      </c>
      <c r="D8" s="5">
        <v>2227</v>
      </c>
      <c r="E8" s="5">
        <v>94</v>
      </c>
    </row>
    <row r="9" spans="1:5">
      <c r="A9" s="4">
        <v>41548</v>
      </c>
      <c r="B9" s="5">
        <v>228212</v>
      </c>
      <c r="C9" s="5">
        <v>197</v>
      </c>
      <c r="D9" s="5">
        <v>2277</v>
      </c>
      <c r="E9" s="5">
        <v>703</v>
      </c>
    </row>
    <row r="10" spans="1:5">
      <c r="A10" s="4">
        <v>41579</v>
      </c>
      <c r="B10" s="5">
        <v>193608</v>
      </c>
      <c r="C10" s="5">
        <v>699</v>
      </c>
      <c r="D10" s="5">
        <v>2227</v>
      </c>
      <c r="E10" s="5">
        <v>3138</v>
      </c>
    </row>
    <row r="11" spans="1:5">
      <c r="A11" s="4">
        <v>41609</v>
      </c>
      <c r="B11" s="5">
        <v>197011</v>
      </c>
      <c r="C11" s="5">
        <v>936</v>
      </c>
      <c r="D11" s="5">
        <v>2200</v>
      </c>
      <c r="E11" s="5">
        <v>4517</v>
      </c>
    </row>
    <row r="12" spans="1:5">
      <c r="A12" s="4">
        <v>41640</v>
      </c>
      <c r="B12" s="5">
        <v>199113</v>
      </c>
      <c r="C12" s="5">
        <v>579</v>
      </c>
      <c r="D12" s="5">
        <v>2288</v>
      </c>
      <c r="E12" s="5">
        <v>4871</v>
      </c>
    </row>
    <row r="13" spans="1:5">
      <c r="A13" s="4">
        <v>41671</v>
      </c>
      <c r="B13" s="5">
        <v>178225</v>
      </c>
      <c r="C13" s="5">
        <v>476</v>
      </c>
      <c r="D13" s="5">
        <v>2068</v>
      </c>
      <c r="E13" s="5">
        <v>3866</v>
      </c>
    </row>
    <row r="14" spans="1:5">
      <c r="A14" s="4">
        <v>41699</v>
      </c>
      <c r="B14" s="5">
        <v>192876</v>
      </c>
      <c r="C14" s="5">
        <v>533</v>
      </c>
      <c r="D14" s="5">
        <v>2290</v>
      </c>
      <c r="E14" s="5">
        <v>1790</v>
      </c>
    </row>
    <row r="15" spans="1:5">
      <c r="A15" s="4">
        <v>41730</v>
      </c>
      <c r="B15" s="5">
        <v>190129</v>
      </c>
      <c r="C15" s="5">
        <v>394</v>
      </c>
      <c r="D15" s="5">
        <v>2228</v>
      </c>
      <c r="E15" s="5">
        <v>1713</v>
      </c>
    </row>
    <row r="16" spans="1:5">
      <c r="A16" s="4">
        <v>41760</v>
      </c>
      <c r="B16" s="5">
        <v>251705</v>
      </c>
      <c r="C16" s="5">
        <v>0</v>
      </c>
      <c r="D16" s="5">
        <v>1355</v>
      </c>
      <c r="E16" s="5">
        <v>186</v>
      </c>
    </row>
    <row r="17" spans="1:5">
      <c r="A17" s="4">
        <v>41791</v>
      </c>
      <c r="B17" s="5">
        <v>279145</v>
      </c>
      <c r="C17" s="5">
        <v>0</v>
      </c>
      <c r="D17" s="5">
        <v>1736</v>
      </c>
      <c r="E17" s="5">
        <v>20</v>
      </c>
    </row>
    <row r="18" spans="1:5">
      <c r="A18" s="4">
        <v>41821</v>
      </c>
      <c r="B18" s="5">
        <v>352296</v>
      </c>
      <c r="C18" s="23">
        <v>0</v>
      </c>
      <c r="D18" s="5">
        <v>1529</v>
      </c>
      <c r="E18" s="5">
        <v>11</v>
      </c>
    </row>
    <row r="19" spans="1:5">
      <c r="A19" s="4">
        <v>41852</v>
      </c>
      <c r="B19" s="5">
        <v>323528</v>
      </c>
      <c r="C19" s="5">
        <v>0</v>
      </c>
      <c r="D19" s="5">
        <v>2308</v>
      </c>
      <c r="E19" s="5">
        <v>9</v>
      </c>
    </row>
    <row r="20" spans="1:5">
      <c r="A20" s="4">
        <v>41883</v>
      </c>
      <c r="B20" s="5">
        <v>263682</v>
      </c>
      <c r="C20" s="23">
        <v>0</v>
      </c>
      <c r="D20" s="5">
        <v>2232</v>
      </c>
      <c r="E20" s="5">
        <v>154</v>
      </c>
    </row>
    <row r="21" spans="1:5">
      <c r="A21" s="4">
        <v>41913</v>
      </c>
      <c r="B21" s="5">
        <v>228212</v>
      </c>
      <c r="C21" s="5">
        <v>197</v>
      </c>
      <c r="D21" s="5">
        <v>1875</v>
      </c>
      <c r="E21" s="5">
        <v>771</v>
      </c>
    </row>
    <row r="22" spans="1:5">
      <c r="A22" s="4">
        <v>41944</v>
      </c>
      <c r="B22" s="5">
        <v>193608</v>
      </c>
      <c r="C22" s="5">
        <v>699</v>
      </c>
      <c r="D22" s="5">
        <v>2227</v>
      </c>
      <c r="E22" s="5">
        <v>2141</v>
      </c>
    </row>
    <row r="23" spans="1:5">
      <c r="A23" s="4">
        <v>41974</v>
      </c>
      <c r="B23" s="5">
        <v>102962</v>
      </c>
      <c r="C23" s="5">
        <v>1017</v>
      </c>
      <c r="D23" s="5">
        <v>1092</v>
      </c>
      <c r="E23" s="5">
        <v>3109</v>
      </c>
    </row>
    <row r="24" spans="1:5">
      <c r="A24" s="4">
        <v>42005</v>
      </c>
      <c r="B24" s="5">
        <v>180719</v>
      </c>
      <c r="C24" s="23">
        <v>579</v>
      </c>
      <c r="D24" s="5">
        <v>1950</v>
      </c>
      <c r="E24" s="5">
        <v>4805</v>
      </c>
    </row>
    <row r="25" spans="1:5">
      <c r="A25" s="4">
        <v>42036</v>
      </c>
      <c r="B25" s="5">
        <v>165326</v>
      </c>
      <c r="C25" s="5">
        <v>476</v>
      </c>
      <c r="D25" s="5">
        <v>2068</v>
      </c>
      <c r="E25" s="5">
        <v>5887</v>
      </c>
    </row>
    <row r="26" spans="1:5">
      <c r="A26" s="4">
        <v>42064</v>
      </c>
      <c r="B26" s="5">
        <v>172174</v>
      </c>
      <c r="C26" s="5">
        <v>533</v>
      </c>
      <c r="D26" s="5">
        <v>2290</v>
      </c>
      <c r="E26" s="5">
        <v>3281</v>
      </c>
    </row>
    <row r="27" spans="1:5">
      <c r="A27" s="4">
        <v>42095</v>
      </c>
      <c r="B27" s="5">
        <v>159456</v>
      </c>
      <c r="C27" s="5">
        <v>394</v>
      </c>
      <c r="D27" s="5">
        <v>2228</v>
      </c>
      <c r="E27" s="5">
        <v>1088</v>
      </c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2755481</v>
      </c>
      <c r="C36" s="8">
        <f t="shared" ref="C36:E36" si="0">SUM(C12:C23)</f>
        <v>3895</v>
      </c>
      <c r="D36" s="8">
        <f t="shared" si="0"/>
        <v>23228</v>
      </c>
      <c r="E36" s="8">
        <f t="shared" si="0"/>
        <v>18641</v>
      </c>
    </row>
    <row r="37" spans="1:5">
      <c r="A37" s="78" t="s">
        <v>145</v>
      </c>
      <c r="B37" s="81">
        <f>SUM(B4:B15)</f>
        <v>2849530</v>
      </c>
      <c r="C37" s="81">
        <f t="shared" ref="C37:E37" si="1">SUM(C4:C15)</f>
        <v>3815</v>
      </c>
      <c r="D37" s="81">
        <f t="shared" si="1"/>
        <v>26994</v>
      </c>
      <c r="E37" s="81">
        <f t="shared" si="1"/>
        <v>21063</v>
      </c>
    </row>
    <row r="38" spans="1:5">
      <c r="A38" s="78" t="s">
        <v>144</v>
      </c>
      <c r="B38" s="81">
        <f>SUM(B16:B27)</f>
        <v>2672813</v>
      </c>
      <c r="C38" s="81">
        <f t="shared" ref="C38:E38" si="2">SUM(C16:C27)</f>
        <v>3895</v>
      </c>
      <c r="D38" s="81">
        <f t="shared" si="2"/>
        <v>22890</v>
      </c>
      <c r="E38" s="81">
        <f t="shared" si="2"/>
        <v>21462</v>
      </c>
    </row>
  </sheetData>
  <conditionalFormatting sqref="B5:E5 B15 D15:E15 B4 D4:E4 B7:E14 B6 D6:E6 B16:E36">
    <cfRule type="expression" dxfId="98" priority="3">
      <formula>MOD(ROW(),2)=1</formula>
    </cfRule>
  </conditionalFormatting>
  <conditionalFormatting sqref="C15">
    <cfRule type="expression" dxfId="97" priority="2">
      <formula>MOD(ROW(),2)=1</formula>
    </cfRule>
  </conditionalFormatting>
  <conditionalFormatting sqref="B37:E38">
    <cfRule type="expression" dxfId="96" priority="1">
      <formula>MOD(ROW(),2)=1</formula>
    </cfRule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85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226175</v>
      </c>
      <c r="C4" s="41">
        <v>87</v>
      </c>
      <c r="D4" s="5">
        <v>3595</v>
      </c>
      <c r="E4" s="5"/>
    </row>
    <row r="5" spans="1:5">
      <c r="A5" s="4">
        <v>41426</v>
      </c>
      <c r="B5" s="5">
        <v>265268</v>
      </c>
      <c r="C5" s="5">
        <v>39</v>
      </c>
      <c r="D5" s="5">
        <v>1827</v>
      </c>
      <c r="E5" s="5"/>
    </row>
    <row r="6" spans="1:5">
      <c r="A6" s="4">
        <v>41456</v>
      </c>
      <c r="B6" s="5">
        <v>309198</v>
      </c>
      <c r="C6" s="41">
        <v>58</v>
      </c>
      <c r="D6" s="5">
        <v>1661</v>
      </c>
      <c r="E6" s="5"/>
    </row>
    <row r="7" spans="1:5">
      <c r="A7" s="4">
        <v>41487</v>
      </c>
      <c r="B7" s="5">
        <v>284173</v>
      </c>
      <c r="C7" s="5">
        <v>66</v>
      </c>
      <c r="D7" s="5">
        <v>1238</v>
      </c>
      <c r="E7" s="5"/>
    </row>
    <row r="8" spans="1:5">
      <c r="A8" s="4">
        <v>41518</v>
      </c>
      <c r="B8" s="5">
        <v>236277</v>
      </c>
      <c r="C8" s="5">
        <v>577</v>
      </c>
      <c r="D8" s="5">
        <v>2107</v>
      </c>
      <c r="E8" s="5"/>
    </row>
    <row r="9" spans="1:5">
      <c r="A9" s="4">
        <v>41548</v>
      </c>
      <c r="B9" s="5">
        <v>213342</v>
      </c>
      <c r="C9" s="5">
        <v>1331</v>
      </c>
      <c r="D9" s="5">
        <v>1867</v>
      </c>
      <c r="E9" s="5"/>
    </row>
    <row r="10" spans="1:5">
      <c r="A10" s="4">
        <v>41579</v>
      </c>
      <c r="B10" s="5">
        <v>209943</v>
      </c>
      <c r="C10" s="5">
        <v>1899</v>
      </c>
      <c r="D10" s="5">
        <v>1466</v>
      </c>
      <c r="E10" s="5"/>
    </row>
    <row r="11" spans="1:5">
      <c r="A11" s="4">
        <v>41609</v>
      </c>
      <c r="B11" s="5">
        <v>219375</v>
      </c>
      <c r="C11" s="5">
        <v>2102</v>
      </c>
      <c r="D11" s="5">
        <v>1519</v>
      </c>
      <c r="E11" s="5"/>
    </row>
    <row r="12" spans="1:5">
      <c r="A12" s="4">
        <v>41640</v>
      </c>
      <c r="B12" s="5">
        <v>218518</v>
      </c>
      <c r="C12" s="5">
        <v>1786</v>
      </c>
      <c r="D12" s="5">
        <v>1474</v>
      </c>
      <c r="E12" s="5"/>
    </row>
    <row r="13" spans="1:5">
      <c r="A13" s="4">
        <v>41671</v>
      </c>
      <c r="B13" s="5">
        <v>195718</v>
      </c>
      <c r="C13" s="5">
        <v>1372</v>
      </c>
      <c r="D13" s="5">
        <v>1663</v>
      </c>
      <c r="E13" s="5"/>
    </row>
    <row r="14" spans="1:5">
      <c r="A14" s="4">
        <v>41699</v>
      </c>
      <c r="B14" s="5">
        <v>191858</v>
      </c>
      <c r="C14" s="5">
        <v>785</v>
      </c>
      <c r="D14" s="5">
        <v>1638</v>
      </c>
      <c r="E14" s="5"/>
    </row>
    <row r="15" spans="1:5">
      <c r="A15" s="4">
        <v>41730</v>
      </c>
      <c r="B15" s="5">
        <v>204018</v>
      </c>
      <c r="C15" s="5">
        <v>834</v>
      </c>
      <c r="D15" s="5">
        <v>1803</v>
      </c>
      <c r="E15" s="5"/>
    </row>
    <row r="16" spans="1:5">
      <c r="A16" s="4">
        <v>41760</v>
      </c>
      <c r="B16" s="5">
        <v>508969</v>
      </c>
      <c r="C16" s="5">
        <v>951</v>
      </c>
      <c r="D16" s="5">
        <v>2021</v>
      </c>
      <c r="E16" s="5"/>
    </row>
    <row r="17" spans="1:5">
      <c r="A17" s="4">
        <v>41791</v>
      </c>
      <c r="B17" s="5">
        <v>551521</v>
      </c>
      <c r="C17" s="5">
        <v>591</v>
      </c>
      <c r="D17" s="5">
        <v>2784</v>
      </c>
      <c r="E17" s="5"/>
    </row>
    <row r="18" spans="1:5">
      <c r="A18" s="4">
        <v>41821</v>
      </c>
      <c r="B18" s="5">
        <v>583471</v>
      </c>
      <c r="C18" s="23">
        <v>586</v>
      </c>
      <c r="D18" s="5">
        <v>2037</v>
      </c>
      <c r="E18" s="5"/>
    </row>
    <row r="19" spans="1:5">
      <c r="A19" s="4">
        <v>41852</v>
      </c>
      <c r="B19" s="5">
        <v>562871</v>
      </c>
      <c r="C19" s="5">
        <v>289</v>
      </c>
      <c r="D19" s="5">
        <v>1305</v>
      </c>
      <c r="E19" s="5"/>
    </row>
    <row r="20" spans="1:5">
      <c r="A20" s="4">
        <v>41883</v>
      </c>
      <c r="B20" s="5">
        <v>521756</v>
      </c>
      <c r="C20" s="23">
        <v>673</v>
      </c>
      <c r="D20" s="5">
        <v>2458</v>
      </c>
      <c r="E20" s="5"/>
    </row>
    <row r="21" spans="1:5">
      <c r="A21" s="4">
        <v>41913</v>
      </c>
      <c r="B21" s="5">
        <v>541200</v>
      </c>
      <c r="C21" s="5">
        <v>901</v>
      </c>
      <c r="D21" s="5">
        <v>1674</v>
      </c>
      <c r="E21" s="5"/>
    </row>
    <row r="22" spans="1:5">
      <c r="A22" s="4">
        <v>41944</v>
      </c>
      <c r="B22" s="5">
        <v>558716</v>
      </c>
      <c r="C22" s="5">
        <v>2486</v>
      </c>
      <c r="D22" s="5">
        <v>1331</v>
      </c>
      <c r="E22" s="5"/>
    </row>
    <row r="23" spans="1:5">
      <c r="A23" s="4">
        <v>41974</v>
      </c>
      <c r="B23" s="5">
        <v>523487</v>
      </c>
      <c r="C23" s="5">
        <v>5896</v>
      </c>
      <c r="D23" s="5">
        <v>1387</v>
      </c>
      <c r="E23" s="5"/>
    </row>
    <row r="24" spans="1:5">
      <c r="A24" s="4">
        <v>42005</v>
      </c>
      <c r="B24" s="5">
        <v>500000</v>
      </c>
      <c r="C24" s="23">
        <v>6086</v>
      </c>
      <c r="D24" s="5">
        <v>1391</v>
      </c>
      <c r="E24" s="5"/>
    </row>
    <row r="25" spans="1:5">
      <c r="A25" s="4">
        <v>42036</v>
      </c>
      <c r="B25" s="5">
        <v>500000</v>
      </c>
      <c r="C25" s="5">
        <v>5525</v>
      </c>
      <c r="D25" s="5">
        <v>1268</v>
      </c>
      <c r="E25" s="5"/>
    </row>
    <row r="26" spans="1:5">
      <c r="A26" s="4">
        <v>42064</v>
      </c>
      <c r="B26" s="5">
        <v>500000</v>
      </c>
      <c r="C26" s="5">
        <v>5975</v>
      </c>
      <c r="D26" s="5">
        <v>1403</v>
      </c>
      <c r="E26" s="5"/>
    </row>
    <row r="27" spans="1:5">
      <c r="A27" s="4">
        <v>42095</v>
      </c>
      <c r="B27" s="5">
        <v>500000</v>
      </c>
      <c r="C27" s="5">
        <v>4533</v>
      </c>
      <c r="D27" s="5">
        <v>1361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5162103</v>
      </c>
      <c r="C36" s="8">
        <f t="shared" ref="C36:E36" si="0">SUM(C12:C23)</f>
        <v>17150</v>
      </c>
      <c r="D36" s="8">
        <f>SUM(D12:D23)</f>
        <v>21575</v>
      </c>
      <c r="E36" s="8">
        <f t="shared" si="0"/>
        <v>0</v>
      </c>
    </row>
    <row r="37" spans="1:5">
      <c r="A37" s="78" t="s">
        <v>145</v>
      </c>
      <c r="B37" s="81">
        <f>SUM(B4:B15)</f>
        <v>2773863</v>
      </c>
      <c r="C37" s="81">
        <f t="shared" ref="C37:E37" si="1">SUM(C4:C15)</f>
        <v>10936</v>
      </c>
      <c r="D37" s="81">
        <f t="shared" si="1"/>
        <v>21858</v>
      </c>
      <c r="E37" s="81">
        <f t="shared" si="1"/>
        <v>0</v>
      </c>
    </row>
    <row r="38" spans="1:5">
      <c r="A38" s="78" t="s">
        <v>144</v>
      </c>
      <c r="B38" s="81">
        <f>SUM(B16:B27)</f>
        <v>6351991</v>
      </c>
      <c r="C38" s="81">
        <f t="shared" ref="C38:E38" si="2">SUM(C16:C27)</f>
        <v>34492</v>
      </c>
      <c r="D38" s="81">
        <f t="shared" si="2"/>
        <v>20420</v>
      </c>
      <c r="E38" s="81">
        <f t="shared" si="2"/>
        <v>0</v>
      </c>
    </row>
  </sheetData>
  <conditionalFormatting sqref="B5:E5 B15 D15:E15 B4 D4:E4 B7:E14 B6 D6:E6 B16:E36">
    <cfRule type="expression" dxfId="95" priority="3">
      <formula>MOD(ROW(),2)=1</formula>
    </cfRule>
  </conditionalFormatting>
  <conditionalFormatting sqref="C15">
    <cfRule type="expression" dxfId="94" priority="2">
      <formula>MOD(ROW(),2)=1</formula>
    </cfRule>
  </conditionalFormatting>
  <conditionalFormatting sqref="B37:E38">
    <cfRule type="expression" dxfId="93" priority="1">
      <formula>MOD(ROW(),2)=1</formula>
    </cfRule>
  </conditionalFormatting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86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52446</v>
      </c>
      <c r="C4" s="41">
        <v>272</v>
      </c>
      <c r="D4" s="5">
        <v>123</v>
      </c>
      <c r="E4" s="5"/>
    </row>
    <row r="5" spans="1:5">
      <c r="A5" s="4">
        <v>41426</v>
      </c>
      <c r="B5" s="5">
        <v>51815</v>
      </c>
      <c r="C5" s="5">
        <v>299</v>
      </c>
      <c r="D5" s="5">
        <v>110</v>
      </c>
      <c r="E5" s="5"/>
    </row>
    <row r="6" spans="1:5">
      <c r="A6" s="4">
        <v>41456</v>
      </c>
      <c r="B6" s="5">
        <v>54343</v>
      </c>
      <c r="C6" s="41">
        <v>410</v>
      </c>
      <c r="D6" s="5">
        <v>116</v>
      </c>
      <c r="E6" s="5"/>
    </row>
    <row r="7" spans="1:5">
      <c r="A7" s="4">
        <v>41487</v>
      </c>
      <c r="B7" s="5">
        <v>50548</v>
      </c>
      <c r="C7" s="5">
        <v>338</v>
      </c>
      <c r="D7" s="5">
        <v>98</v>
      </c>
      <c r="E7" s="5"/>
    </row>
    <row r="8" spans="1:5">
      <c r="A8" s="4">
        <v>41518</v>
      </c>
      <c r="B8" s="5">
        <v>55281</v>
      </c>
      <c r="C8" s="5">
        <v>247</v>
      </c>
      <c r="D8" s="5">
        <v>265</v>
      </c>
      <c r="E8" s="5"/>
    </row>
    <row r="9" spans="1:5">
      <c r="A9" s="4">
        <v>41548</v>
      </c>
      <c r="B9" s="5">
        <v>58881</v>
      </c>
      <c r="C9" s="5">
        <v>349</v>
      </c>
      <c r="D9" s="5">
        <v>256</v>
      </c>
      <c r="E9" s="5"/>
    </row>
    <row r="10" spans="1:5">
      <c r="A10" s="4">
        <v>41579</v>
      </c>
      <c r="B10" s="5">
        <v>66372</v>
      </c>
      <c r="C10" s="5">
        <v>814</v>
      </c>
      <c r="D10" s="5">
        <v>285</v>
      </c>
      <c r="E10" s="5"/>
    </row>
    <row r="11" spans="1:5">
      <c r="A11" s="4">
        <v>41609</v>
      </c>
      <c r="B11" s="5">
        <v>65371</v>
      </c>
      <c r="C11" s="5">
        <v>681</v>
      </c>
      <c r="D11" s="5">
        <v>152</v>
      </c>
      <c r="E11" s="5"/>
    </row>
    <row r="12" spans="1:5">
      <c r="A12" s="4">
        <v>41640</v>
      </c>
      <c r="B12" s="5">
        <v>66562</v>
      </c>
      <c r="C12" s="5">
        <v>258</v>
      </c>
      <c r="D12" s="5">
        <v>231</v>
      </c>
      <c r="E12" s="5"/>
    </row>
    <row r="13" spans="1:5">
      <c r="A13" s="4">
        <v>41671</v>
      </c>
      <c r="B13" s="5">
        <v>57981</v>
      </c>
      <c r="C13" s="5">
        <v>167</v>
      </c>
      <c r="D13" s="5">
        <v>196</v>
      </c>
      <c r="E13" s="5"/>
    </row>
    <row r="14" spans="1:5">
      <c r="A14" s="4">
        <v>41699</v>
      </c>
      <c r="B14" s="5">
        <v>62488</v>
      </c>
      <c r="C14" s="5">
        <v>837</v>
      </c>
      <c r="D14" s="5">
        <v>261</v>
      </c>
      <c r="E14" s="5"/>
    </row>
    <row r="15" spans="1:5">
      <c r="A15" s="4">
        <v>41730</v>
      </c>
      <c r="B15" s="5">
        <v>58363</v>
      </c>
      <c r="C15" s="5">
        <v>505</v>
      </c>
      <c r="D15" s="5">
        <v>199</v>
      </c>
      <c r="E15" s="5"/>
    </row>
    <row r="16" spans="1:5">
      <c r="A16" s="4">
        <v>41760</v>
      </c>
      <c r="B16" s="5">
        <v>50725</v>
      </c>
      <c r="C16" s="5">
        <v>60</v>
      </c>
      <c r="D16" s="5">
        <v>124</v>
      </c>
      <c r="E16" s="5"/>
    </row>
    <row r="17" spans="1:5">
      <c r="A17" s="4">
        <v>41791</v>
      </c>
      <c r="B17" s="5">
        <v>45808</v>
      </c>
      <c r="C17" s="5">
        <v>52</v>
      </c>
      <c r="D17" s="5">
        <v>112</v>
      </c>
      <c r="E17" s="5"/>
    </row>
    <row r="18" spans="1:5">
      <c r="A18" s="4">
        <v>41821</v>
      </c>
      <c r="B18" s="5">
        <v>44614</v>
      </c>
      <c r="C18" s="23">
        <v>21</v>
      </c>
      <c r="D18" s="5">
        <v>139</v>
      </c>
      <c r="E18" s="5"/>
    </row>
    <row r="19" spans="1:5">
      <c r="A19" s="4">
        <v>41852</v>
      </c>
      <c r="B19" s="5">
        <v>47040</v>
      </c>
      <c r="C19" s="5">
        <v>22</v>
      </c>
      <c r="D19" s="5">
        <v>81</v>
      </c>
      <c r="E19" s="5"/>
    </row>
    <row r="20" spans="1:5">
      <c r="A20" s="4">
        <v>41883</v>
      </c>
      <c r="B20" s="5">
        <v>57737</v>
      </c>
      <c r="C20" s="23">
        <v>20</v>
      </c>
      <c r="D20" s="5">
        <v>245</v>
      </c>
      <c r="E20" s="5"/>
    </row>
    <row r="21" spans="1:5">
      <c r="A21" s="4">
        <v>41913</v>
      </c>
      <c r="B21" s="5">
        <v>60761</v>
      </c>
      <c r="C21" s="5">
        <v>349</v>
      </c>
      <c r="D21" s="5">
        <v>224</v>
      </c>
      <c r="E21" s="5"/>
    </row>
    <row r="22" spans="1:5">
      <c r="A22" s="4">
        <v>41944</v>
      </c>
      <c r="B22" s="5">
        <v>62925</v>
      </c>
      <c r="C22" s="5">
        <v>814</v>
      </c>
      <c r="D22" s="5">
        <v>239</v>
      </c>
      <c r="E22" s="5"/>
    </row>
    <row r="23" spans="1:5">
      <c r="A23" s="4">
        <v>41974</v>
      </c>
      <c r="B23" s="5">
        <v>60283</v>
      </c>
      <c r="C23" s="5">
        <v>613</v>
      </c>
      <c r="D23" s="5">
        <v>141</v>
      </c>
      <c r="E23" s="5"/>
    </row>
    <row r="24" spans="1:5">
      <c r="A24" s="4">
        <v>42005</v>
      </c>
      <c r="B24" s="5">
        <v>64991</v>
      </c>
      <c r="C24" s="23">
        <v>1261</v>
      </c>
      <c r="D24" s="5">
        <v>347</v>
      </c>
      <c r="E24" s="5"/>
    </row>
    <row r="25" spans="1:5">
      <c r="A25" s="4">
        <v>42036</v>
      </c>
      <c r="B25" s="5">
        <v>59707</v>
      </c>
      <c r="C25" s="5">
        <v>1228</v>
      </c>
      <c r="D25" s="5">
        <v>263</v>
      </c>
      <c r="E25" s="5"/>
    </row>
    <row r="26" spans="1:5">
      <c r="A26" s="4">
        <v>42064</v>
      </c>
      <c r="B26" s="5">
        <v>65060</v>
      </c>
      <c r="C26" s="5">
        <v>856</v>
      </c>
      <c r="D26" s="5">
        <v>312</v>
      </c>
      <c r="E26" s="5"/>
    </row>
    <row r="27" spans="1:5">
      <c r="A27" s="4">
        <v>42095</v>
      </c>
      <c r="B27" s="5">
        <v>54384</v>
      </c>
      <c r="C27" s="5">
        <v>311</v>
      </c>
      <c r="D27" s="5">
        <v>215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675287</v>
      </c>
      <c r="C36" s="8">
        <f t="shared" ref="C36:E36" si="0">SUM(C12:C23)</f>
        <v>3718</v>
      </c>
      <c r="D36" s="8">
        <f t="shared" si="0"/>
        <v>2192</v>
      </c>
      <c r="E36" s="8">
        <f t="shared" si="0"/>
        <v>0</v>
      </c>
    </row>
    <row r="37" spans="1:5">
      <c r="A37" s="78" t="s">
        <v>145</v>
      </c>
      <c r="B37" s="81">
        <f>SUM(B4:B15)</f>
        <v>700451</v>
      </c>
      <c r="C37" s="81">
        <f t="shared" ref="C37:E37" si="1">SUM(C4:C15)</f>
        <v>5177</v>
      </c>
      <c r="D37" s="81">
        <f t="shared" si="1"/>
        <v>2292</v>
      </c>
      <c r="E37" s="81">
        <f t="shared" si="1"/>
        <v>0</v>
      </c>
    </row>
    <row r="38" spans="1:5">
      <c r="A38" s="78" t="s">
        <v>144</v>
      </c>
      <c r="B38" s="81">
        <f>SUM(B16:B27)</f>
        <v>674035</v>
      </c>
      <c r="C38" s="81">
        <f t="shared" ref="C38:E38" si="2">SUM(C16:C27)</f>
        <v>5607</v>
      </c>
      <c r="D38" s="81">
        <f t="shared" si="2"/>
        <v>2442</v>
      </c>
      <c r="E38" s="81">
        <f t="shared" si="2"/>
        <v>0</v>
      </c>
    </row>
  </sheetData>
  <conditionalFormatting sqref="B5:E5 B15 D15:E15 B4 D4:E4 B7:E14 B6 D6:E6 B16:E36">
    <cfRule type="expression" dxfId="92" priority="3">
      <formula>MOD(ROW(),2)=1</formula>
    </cfRule>
  </conditionalFormatting>
  <conditionalFormatting sqref="C15">
    <cfRule type="expression" dxfId="91" priority="2">
      <formula>MOD(ROW(),2)=1</formula>
    </cfRule>
  </conditionalFormatting>
  <conditionalFormatting sqref="B37:E38">
    <cfRule type="expression" dxfId="90" priority="1">
      <formula>MOD(ROW(),2)=1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87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89953</v>
      </c>
      <c r="C4" s="41">
        <v>47</v>
      </c>
      <c r="D4" s="5">
        <v>239</v>
      </c>
      <c r="E4" s="5"/>
    </row>
    <row r="5" spans="1:5">
      <c r="A5" s="4">
        <v>41426</v>
      </c>
      <c r="B5" s="5">
        <v>74300</v>
      </c>
      <c r="C5" s="5">
        <v>0</v>
      </c>
      <c r="D5" s="5">
        <v>88</v>
      </c>
      <c r="E5" s="5"/>
    </row>
    <row r="6" spans="1:5">
      <c r="A6" s="4">
        <v>41456</v>
      </c>
      <c r="B6" s="5">
        <v>55861</v>
      </c>
      <c r="C6" s="41">
        <v>0</v>
      </c>
      <c r="D6" s="5">
        <v>126</v>
      </c>
      <c r="E6" s="5"/>
    </row>
    <row r="7" spans="1:5">
      <c r="A7" s="4">
        <v>41487</v>
      </c>
      <c r="B7" s="5">
        <v>56633</v>
      </c>
      <c r="C7" s="5">
        <v>0</v>
      </c>
      <c r="D7" s="5">
        <v>195</v>
      </c>
      <c r="E7" s="5"/>
    </row>
    <row r="8" spans="1:5">
      <c r="A8" s="4">
        <v>41518</v>
      </c>
      <c r="B8" s="5">
        <v>87350</v>
      </c>
      <c r="C8" s="5">
        <v>91</v>
      </c>
      <c r="D8" s="5">
        <v>560</v>
      </c>
      <c r="E8" s="5"/>
    </row>
    <row r="9" spans="1:5">
      <c r="A9" s="4">
        <v>41548</v>
      </c>
      <c r="B9" s="5">
        <v>126059</v>
      </c>
      <c r="C9" s="5">
        <v>43</v>
      </c>
      <c r="D9" s="5">
        <v>462</v>
      </c>
      <c r="E9" s="5"/>
    </row>
    <row r="10" spans="1:5">
      <c r="A10" s="4">
        <v>41579</v>
      </c>
      <c r="B10" s="5">
        <v>117873</v>
      </c>
      <c r="C10" s="5">
        <v>541</v>
      </c>
      <c r="D10" s="5">
        <v>379</v>
      </c>
      <c r="E10" s="5"/>
    </row>
    <row r="11" spans="1:5">
      <c r="A11" s="4">
        <v>41609</v>
      </c>
      <c r="B11" s="5">
        <v>95187</v>
      </c>
      <c r="C11" s="5">
        <v>899</v>
      </c>
      <c r="D11" s="5">
        <v>163</v>
      </c>
      <c r="E11" s="5"/>
    </row>
    <row r="12" spans="1:5">
      <c r="A12" s="4">
        <v>41640</v>
      </c>
      <c r="B12" s="5">
        <v>102015</v>
      </c>
      <c r="C12" s="5">
        <v>1091</v>
      </c>
      <c r="D12" s="5">
        <v>468</v>
      </c>
      <c r="E12" s="5"/>
    </row>
    <row r="13" spans="1:5">
      <c r="A13" s="4">
        <v>41671</v>
      </c>
      <c r="B13" s="5">
        <v>91317</v>
      </c>
      <c r="C13" s="5">
        <v>1118</v>
      </c>
      <c r="D13" s="5">
        <v>282</v>
      </c>
      <c r="E13" s="5"/>
    </row>
    <row r="14" spans="1:5">
      <c r="A14" s="4">
        <v>41699</v>
      </c>
      <c r="B14" s="5">
        <v>108007</v>
      </c>
      <c r="C14" s="5">
        <v>775</v>
      </c>
      <c r="D14" s="5">
        <v>436</v>
      </c>
      <c r="E14" s="5"/>
    </row>
    <row r="15" spans="1:5">
      <c r="A15" s="4">
        <v>41730</v>
      </c>
      <c r="B15" s="5">
        <v>97091</v>
      </c>
      <c r="C15" s="5">
        <v>347</v>
      </c>
      <c r="D15" s="5">
        <v>300</v>
      </c>
      <c r="E15" s="5"/>
    </row>
    <row r="16" spans="1:5">
      <c r="A16" s="4">
        <v>41760</v>
      </c>
      <c r="B16" s="5">
        <v>82604</v>
      </c>
      <c r="C16" s="5">
        <v>13</v>
      </c>
      <c r="D16" s="5">
        <v>156</v>
      </c>
      <c r="E16" s="5"/>
    </row>
    <row r="17" spans="1:5">
      <c r="A17" s="4">
        <v>41791</v>
      </c>
      <c r="B17" s="5">
        <v>91998</v>
      </c>
      <c r="C17" s="5">
        <v>16</v>
      </c>
      <c r="D17" s="5">
        <v>104</v>
      </c>
      <c r="E17" s="5"/>
    </row>
    <row r="18" spans="1:5">
      <c r="A18" s="4">
        <v>41821</v>
      </c>
      <c r="B18" s="5">
        <v>82084</v>
      </c>
      <c r="C18" s="23">
        <v>13</v>
      </c>
      <c r="D18" s="5">
        <v>110</v>
      </c>
      <c r="E18" s="5"/>
    </row>
    <row r="19" spans="1:5">
      <c r="A19" s="4">
        <v>41852</v>
      </c>
      <c r="B19" s="5">
        <v>89806</v>
      </c>
      <c r="C19" s="5">
        <v>4</v>
      </c>
      <c r="D19" s="5">
        <v>96</v>
      </c>
      <c r="E19" s="5"/>
    </row>
    <row r="20" spans="1:5">
      <c r="A20" s="4">
        <v>41883</v>
      </c>
      <c r="B20" s="5">
        <v>99896</v>
      </c>
      <c r="C20" s="23">
        <v>100</v>
      </c>
      <c r="D20" s="5">
        <v>557</v>
      </c>
      <c r="E20" s="5"/>
    </row>
    <row r="21" spans="1:5">
      <c r="A21" s="4">
        <v>41913</v>
      </c>
      <c r="B21" s="5">
        <v>104553</v>
      </c>
      <c r="C21" s="5">
        <v>96</v>
      </c>
      <c r="D21" s="5">
        <v>462</v>
      </c>
      <c r="E21" s="5"/>
    </row>
    <row r="22" spans="1:5">
      <c r="A22" s="4">
        <v>41944</v>
      </c>
      <c r="B22" s="5">
        <v>93478</v>
      </c>
      <c r="C22" s="5">
        <v>488</v>
      </c>
      <c r="D22" s="5">
        <v>379</v>
      </c>
      <c r="E22" s="5"/>
    </row>
    <row r="23" spans="1:5">
      <c r="A23" s="4">
        <v>41974</v>
      </c>
      <c r="B23" s="5">
        <v>89116</v>
      </c>
      <c r="C23" s="5">
        <v>624</v>
      </c>
      <c r="D23" s="5">
        <v>163</v>
      </c>
      <c r="E23" s="5"/>
    </row>
    <row r="24" spans="1:5">
      <c r="A24" s="4">
        <v>42005</v>
      </c>
      <c r="B24" s="5">
        <v>92993</v>
      </c>
      <c r="C24" s="23">
        <v>949</v>
      </c>
      <c r="D24" s="5">
        <v>468</v>
      </c>
      <c r="E24" s="5"/>
    </row>
    <row r="25" spans="1:5">
      <c r="A25" s="4">
        <v>42036</v>
      </c>
      <c r="B25" s="5">
        <v>86677</v>
      </c>
      <c r="C25" s="5">
        <v>967</v>
      </c>
      <c r="D25" s="5">
        <v>282</v>
      </c>
      <c r="E25" s="5"/>
    </row>
    <row r="26" spans="1:5">
      <c r="A26" s="4">
        <v>42064</v>
      </c>
      <c r="B26" s="5">
        <v>95971</v>
      </c>
      <c r="C26" s="5">
        <v>607</v>
      </c>
      <c r="D26" s="5">
        <v>342</v>
      </c>
      <c r="E26" s="5"/>
    </row>
    <row r="27" spans="1:5">
      <c r="A27" s="4">
        <v>42095</v>
      </c>
      <c r="B27" s="5">
        <v>86253</v>
      </c>
      <c r="C27" s="5">
        <v>281</v>
      </c>
      <c r="D27" s="5">
        <v>163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1131965</v>
      </c>
      <c r="C36" s="8">
        <f t="shared" ref="C36:E36" si="0">SUM(C12:C23)</f>
        <v>4685</v>
      </c>
      <c r="D36" s="8">
        <f t="shared" si="0"/>
        <v>3513</v>
      </c>
      <c r="E36" s="8">
        <f t="shared" si="0"/>
        <v>0</v>
      </c>
    </row>
    <row r="37" spans="1:5">
      <c r="A37" s="78" t="s">
        <v>145</v>
      </c>
      <c r="B37" s="81">
        <f>SUM(B4:B15)</f>
        <v>1101646</v>
      </c>
      <c r="C37" s="81">
        <f t="shared" ref="C37:E37" si="1">SUM(C4:C15)</f>
        <v>4952</v>
      </c>
      <c r="D37" s="81">
        <f t="shared" si="1"/>
        <v>3698</v>
      </c>
      <c r="E37" s="81">
        <f t="shared" si="1"/>
        <v>0</v>
      </c>
    </row>
    <row r="38" spans="1:5">
      <c r="A38" s="78" t="s">
        <v>144</v>
      </c>
      <c r="B38" s="81">
        <f>SUM(B16:B27)</f>
        <v>1095429</v>
      </c>
      <c r="C38" s="81">
        <f t="shared" ref="C38:E38" si="2">SUM(C16:C27)</f>
        <v>4158</v>
      </c>
      <c r="D38" s="81">
        <f t="shared" si="2"/>
        <v>3282</v>
      </c>
      <c r="E38" s="81">
        <f t="shared" si="2"/>
        <v>0</v>
      </c>
    </row>
  </sheetData>
  <conditionalFormatting sqref="B5:E5 B15 D15:E15 B4 D4:E4 B7:E14 B6 D6:E6 B16:E36">
    <cfRule type="expression" dxfId="89" priority="3">
      <formula>MOD(ROW(),2)=1</formula>
    </cfRule>
  </conditionalFormatting>
  <conditionalFormatting sqref="C15">
    <cfRule type="expression" dxfId="88" priority="2">
      <formula>MOD(ROW(),2)=1</formula>
    </cfRule>
  </conditionalFormatting>
  <conditionalFormatting sqref="B37:E38">
    <cfRule type="expression" dxfId="87" priority="1">
      <formula>MOD(ROW(),2)=1</formula>
    </cfRule>
  </conditionalFormatting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49" t="s">
        <v>88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369772</v>
      </c>
      <c r="C4" s="41">
        <v>317</v>
      </c>
      <c r="D4" s="5">
        <v>2386</v>
      </c>
      <c r="E4" s="5">
        <v>0</v>
      </c>
    </row>
    <row r="5" spans="1:5">
      <c r="A5" s="4">
        <v>41426</v>
      </c>
      <c r="B5" s="5">
        <v>281181</v>
      </c>
      <c r="C5" s="5">
        <v>78</v>
      </c>
      <c r="D5" s="5">
        <v>2180</v>
      </c>
      <c r="E5" s="5">
        <v>0</v>
      </c>
    </row>
    <row r="6" spans="1:5">
      <c r="A6" s="4">
        <v>41456</v>
      </c>
      <c r="B6" s="5">
        <v>271708</v>
      </c>
      <c r="C6" s="41">
        <v>66</v>
      </c>
      <c r="D6" s="5">
        <v>2612</v>
      </c>
      <c r="E6" s="5">
        <v>0</v>
      </c>
    </row>
    <row r="7" spans="1:5">
      <c r="A7" s="4">
        <v>41487</v>
      </c>
      <c r="B7" s="5">
        <v>263671</v>
      </c>
      <c r="C7" s="5">
        <v>66</v>
      </c>
      <c r="D7" s="5">
        <v>1760</v>
      </c>
      <c r="E7" s="5">
        <v>2</v>
      </c>
    </row>
    <row r="8" spans="1:5">
      <c r="A8" s="4">
        <v>41518</v>
      </c>
      <c r="B8" s="5">
        <v>266737</v>
      </c>
      <c r="C8" s="5">
        <v>200</v>
      </c>
      <c r="D8" s="5">
        <v>1559</v>
      </c>
      <c r="E8" s="5">
        <v>2</v>
      </c>
    </row>
    <row r="9" spans="1:5">
      <c r="A9" s="4">
        <v>41548</v>
      </c>
      <c r="B9" s="5">
        <v>289700</v>
      </c>
      <c r="C9" s="5">
        <v>450</v>
      </c>
      <c r="D9" s="5">
        <v>1187</v>
      </c>
      <c r="E9" s="5">
        <v>5</v>
      </c>
    </row>
    <row r="10" spans="1:5">
      <c r="A10" s="4">
        <v>41579</v>
      </c>
      <c r="B10" s="5">
        <v>331234</v>
      </c>
      <c r="C10" s="5">
        <v>1363</v>
      </c>
      <c r="D10" s="5">
        <v>650</v>
      </c>
      <c r="E10" s="5">
        <v>2</v>
      </c>
    </row>
    <row r="11" spans="1:5">
      <c r="A11" s="4">
        <v>41609</v>
      </c>
      <c r="B11" s="5">
        <v>322184</v>
      </c>
      <c r="C11" s="5">
        <v>1688</v>
      </c>
      <c r="D11" s="5">
        <v>756</v>
      </c>
      <c r="E11" s="5">
        <v>1</v>
      </c>
    </row>
    <row r="12" spans="1:5">
      <c r="A12" s="4">
        <v>41640</v>
      </c>
      <c r="B12" s="5">
        <v>335933</v>
      </c>
      <c r="C12" s="5">
        <v>1836</v>
      </c>
      <c r="D12" s="5">
        <v>1255</v>
      </c>
      <c r="E12" s="5">
        <v>3</v>
      </c>
    </row>
    <row r="13" spans="1:5">
      <c r="A13" s="4">
        <v>41671</v>
      </c>
      <c r="B13" s="5">
        <v>313009</v>
      </c>
      <c r="C13" s="5">
        <v>1680</v>
      </c>
      <c r="D13" s="5">
        <v>1240</v>
      </c>
      <c r="E13" s="5">
        <v>3</v>
      </c>
    </row>
    <row r="14" spans="1:5">
      <c r="A14" s="4">
        <v>41699</v>
      </c>
      <c r="B14" s="5">
        <v>352476</v>
      </c>
      <c r="C14" s="5">
        <v>1425</v>
      </c>
      <c r="D14" s="5">
        <v>964</v>
      </c>
      <c r="E14" s="5">
        <v>11</v>
      </c>
    </row>
    <row r="15" spans="1:5">
      <c r="A15" s="4">
        <v>41730</v>
      </c>
      <c r="B15" s="5">
        <v>338804</v>
      </c>
      <c r="C15" s="5">
        <v>1011</v>
      </c>
      <c r="D15" s="5">
        <v>1229</v>
      </c>
      <c r="E15" s="5">
        <v>0</v>
      </c>
    </row>
    <row r="16" spans="1:5">
      <c r="A16" s="4">
        <v>41760</v>
      </c>
      <c r="B16" s="5">
        <v>281556</v>
      </c>
      <c r="C16" s="5">
        <v>614</v>
      </c>
      <c r="D16" s="5">
        <v>2386</v>
      </c>
      <c r="E16" s="5">
        <v>2</v>
      </c>
    </row>
    <row r="17" spans="1:5">
      <c r="A17" s="4">
        <v>41791</v>
      </c>
      <c r="B17" s="5">
        <v>259773</v>
      </c>
      <c r="C17" s="5">
        <v>134</v>
      </c>
      <c r="D17" s="5">
        <v>2180</v>
      </c>
      <c r="E17" s="5">
        <v>1</v>
      </c>
    </row>
    <row r="18" spans="1:5">
      <c r="A18" s="4">
        <v>41821</v>
      </c>
      <c r="B18" s="5">
        <v>251743</v>
      </c>
      <c r="C18" s="23">
        <v>16</v>
      </c>
      <c r="D18" s="5">
        <v>2612</v>
      </c>
      <c r="E18" s="5">
        <v>1</v>
      </c>
    </row>
    <row r="19" spans="1:5">
      <c r="A19" s="4">
        <v>41852</v>
      </c>
      <c r="B19" s="5">
        <v>250330</v>
      </c>
      <c r="C19" s="5">
        <v>4</v>
      </c>
      <c r="D19" s="5">
        <v>1760</v>
      </c>
      <c r="E19" s="5">
        <v>1</v>
      </c>
    </row>
    <row r="20" spans="1:5">
      <c r="A20" s="4">
        <v>41883</v>
      </c>
      <c r="B20" s="5">
        <v>262577</v>
      </c>
      <c r="C20" s="23">
        <v>200</v>
      </c>
      <c r="D20" s="5">
        <v>1559</v>
      </c>
      <c r="E20" s="5">
        <v>3</v>
      </c>
    </row>
    <row r="21" spans="1:5">
      <c r="A21" s="4">
        <v>41913</v>
      </c>
      <c r="B21" s="5">
        <v>302955</v>
      </c>
      <c r="C21" s="5">
        <v>325</v>
      </c>
      <c r="D21" s="5">
        <v>1187</v>
      </c>
      <c r="E21" s="5">
        <v>2</v>
      </c>
    </row>
    <row r="22" spans="1:5">
      <c r="A22" s="4">
        <v>41944</v>
      </c>
      <c r="B22" s="5">
        <v>352084</v>
      </c>
      <c r="C22" s="5">
        <v>1363</v>
      </c>
      <c r="D22" s="5">
        <v>410</v>
      </c>
      <c r="E22" s="5">
        <v>5</v>
      </c>
    </row>
    <row r="23" spans="1:5">
      <c r="A23" s="4">
        <v>41974</v>
      </c>
      <c r="B23" s="5">
        <v>352210</v>
      </c>
      <c r="C23" s="5">
        <v>1688</v>
      </c>
      <c r="D23" s="5">
        <v>756</v>
      </c>
      <c r="E23" s="5">
        <v>1</v>
      </c>
    </row>
    <row r="24" spans="1:5">
      <c r="A24" s="4">
        <v>42005</v>
      </c>
      <c r="B24" s="5">
        <v>363217</v>
      </c>
      <c r="C24" s="23">
        <v>1836</v>
      </c>
      <c r="D24" s="5">
        <v>410</v>
      </c>
      <c r="E24" s="5">
        <v>0</v>
      </c>
    </row>
    <row r="25" spans="1:5">
      <c r="A25" s="4">
        <v>42036</v>
      </c>
      <c r="B25" s="5">
        <v>322426</v>
      </c>
      <c r="C25" s="5">
        <v>1680</v>
      </c>
      <c r="D25" s="5">
        <v>1240</v>
      </c>
      <c r="E25" s="5">
        <v>1</v>
      </c>
    </row>
    <row r="26" spans="1:5">
      <c r="A26" s="4">
        <v>42064</v>
      </c>
      <c r="B26" s="5">
        <v>371010</v>
      </c>
      <c r="C26" s="5">
        <v>1425</v>
      </c>
      <c r="D26" s="5">
        <v>964</v>
      </c>
      <c r="E26" s="5">
        <v>5</v>
      </c>
    </row>
    <row r="27" spans="1:5">
      <c r="A27" s="4">
        <v>42095</v>
      </c>
      <c r="B27" s="5">
        <v>338597</v>
      </c>
      <c r="C27" s="5">
        <v>1011</v>
      </c>
      <c r="D27" s="5">
        <v>1229</v>
      </c>
      <c r="E27" s="5">
        <v>2</v>
      </c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3653450</v>
      </c>
      <c r="C36" s="8">
        <f t="shared" ref="C36:E36" si="0">SUM(C12:C23)</f>
        <v>10296</v>
      </c>
      <c r="D36" s="8">
        <f t="shared" si="0"/>
        <v>17538</v>
      </c>
      <c r="E36" s="8">
        <f t="shared" si="0"/>
        <v>33</v>
      </c>
    </row>
    <row r="37" spans="1:5">
      <c r="A37" s="78" t="s">
        <v>145</v>
      </c>
      <c r="B37" s="81">
        <f>SUM(B4:B15)</f>
        <v>3736409</v>
      </c>
      <c r="C37" s="81">
        <f t="shared" ref="C37:E37" si="1">SUM(C4:C15)</f>
        <v>10180</v>
      </c>
      <c r="D37" s="81">
        <f t="shared" si="1"/>
        <v>17778</v>
      </c>
      <c r="E37" s="81">
        <f t="shared" si="1"/>
        <v>29</v>
      </c>
    </row>
    <row r="38" spans="1:5">
      <c r="A38" s="78" t="s">
        <v>144</v>
      </c>
      <c r="B38" s="81">
        <f>SUM(B16:B27)</f>
        <v>3708478</v>
      </c>
      <c r="C38" s="81">
        <f t="shared" ref="C38:E38" si="2">SUM(C16:C27)</f>
        <v>10296</v>
      </c>
      <c r="D38" s="81">
        <f t="shared" si="2"/>
        <v>16693</v>
      </c>
      <c r="E38" s="81">
        <f t="shared" si="2"/>
        <v>24</v>
      </c>
    </row>
  </sheetData>
  <conditionalFormatting sqref="B5:E5 B15 D15:E15 B4 D4:E4 B7:E14 B6 D6:E6 B16:E36">
    <cfRule type="expression" dxfId="86" priority="3">
      <formula>MOD(ROW(),2)=1</formula>
    </cfRule>
  </conditionalFormatting>
  <conditionalFormatting sqref="C15">
    <cfRule type="expression" dxfId="85" priority="2">
      <formula>MOD(ROW(),2)=1</formula>
    </cfRule>
  </conditionalFormatting>
  <conditionalFormatting sqref="B37:E38">
    <cfRule type="expression" dxfId="84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C32" sqref="C32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68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261980</v>
      </c>
      <c r="C4" s="41">
        <v>304</v>
      </c>
      <c r="D4" s="5">
        <v>1386</v>
      </c>
      <c r="E4" s="5">
        <v>7</v>
      </c>
    </row>
    <row r="5" spans="1:5">
      <c r="A5" s="4">
        <v>41426</v>
      </c>
      <c r="B5" s="5">
        <v>256275</v>
      </c>
      <c r="C5" s="5">
        <v>139</v>
      </c>
      <c r="D5" s="5">
        <v>1791</v>
      </c>
      <c r="E5" s="5">
        <v>7</v>
      </c>
    </row>
    <row r="6" spans="1:5">
      <c r="A6" s="4">
        <v>41456</v>
      </c>
      <c r="B6" s="5">
        <v>267699</v>
      </c>
      <c r="C6" s="41">
        <v>73</v>
      </c>
      <c r="D6" s="5">
        <v>2830</v>
      </c>
      <c r="E6" s="5">
        <v>4</v>
      </c>
    </row>
    <row r="7" spans="1:5">
      <c r="A7" s="4">
        <v>41487</v>
      </c>
      <c r="B7" s="5">
        <v>259205</v>
      </c>
      <c r="C7" s="5">
        <v>30</v>
      </c>
      <c r="D7" s="5">
        <v>2348</v>
      </c>
      <c r="E7" s="5">
        <v>24</v>
      </c>
    </row>
    <row r="8" spans="1:5">
      <c r="A8" s="4">
        <v>41518</v>
      </c>
      <c r="B8" s="5">
        <v>254960</v>
      </c>
      <c r="C8" s="5">
        <v>387</v>
      </c>
      <c r="D8" s="5">
        <v>1547</v>
      </c>
      <c r="E8" s="5">
        <v>24</v>
      </c>
    </row>
    <row r="9" spans="1:5">
      <c r="A9" s="4">
        <v>41548</v>
      </c>
      <c r="B9" s="5">
        <v>260390</v>
      </c>
      <c r="C9" s="5">
        <v>222</v>
      </c>
      <c r="D9" s="5">
        <v>1410</v>
      </c>
      <c r="E9" s="5">
        <v>35</v>
      </c>
    </row>
    <row r="10" spans="1:5">
      <c r="A10" s="4">
        <v>41579</v>
      </c>
      <c r="B10" s="5">
        <v>246713</v>
      </c>
      <c r="C10" s="5">
        <v>489</v>
      </c>
      <c r="D10" s="5">
        <v>1025</v>
      </c>
      <c r="E10" s="5">
        <v>35</v>
      </c>
    </row>
    <row r="11" spans="1:5">
      <c r="A11" s="4">
        <v>41609</v>
      </c>
      <c r="B11" s="5">
        <v>235057</v>
      </c>
      <c r="C11" s="5">
        <v>1719</v>
      </c>
      <c r="D11" s="5">
        <v>993</v>
      </c>
      <c r="E11" s="5">
        <v>27</v>
      </c>
    </row>
    <row r="12" spans="1:5">
      <c r="A12" s="4">
        <v>41640</v>
      </c>
      <c r="B12" s="5">
        <v>242319</v>
      </c>
      <c r="C12" s="5">
        <v>4240</v>
      </c>
      <c r="D12" s="5">
        <v>1330</v>
      </c>
      <c r="E12" s="5">
        <v>50</v>
      </c>
    </row>
    <row r="13" spans="1:5">
      <c r="A13" s="4">
        <v>41671</v>
      </c>
      <c r="B13" s="5">
        <v>228849</v>
      </c>
      <c r="C13" s="5">
        <v>3689</v>
      </c>
      <c r="D13" s="5">
        <v>1109</v>
      </c>
      <c r="E13" s="5">
        <v>218</v>
      </c>
    </row>
    <row r="14" spans="1:5">
      <c r="A14" s="4">
        <v>41699</v>
      </c>
      <c r="B14" s="5">
        <v>249721</v>
      </c>
      <c r="C14" s="5">
        <v>3063</v>
      </c>
      <c r="D14" s="5">
        <v>1058</v>
      </c>
      <c r="E14" s="5">
        <v>22</v>
      </c>
    </row>
    <row r="15" spans="1:5">
      <c r="A15" s="4">
        <v>41730</v>
      </c>
      <c r="B15" s="5">
        <v>240015</v>
      </c>
      <c r="C15" s="5">
        <v>1662</v>
      </c>
      <c r="D15" s="5">
        <v>859</v>
      </c>
      <c r="E15" s="5">
        <v>21</v>
      </c>
    </row>
    <row r="16" spans="1:5">
      <c r="A16" s="4">
        <v>41760</v>
      </c>
      <c r="B16" s="5">
        <v>257374</v>
      </c>
      <c r="C16" s="5">
        <v>0</v>
      </c>
      <c r="D16" s="5">
        <v>1266</v>
      </c>
      <c r="E16" s="5">
        <v>40</v>
      </c>
    </row>
    <row r="17" spans="1:5">
      <c r="A17" s="4">
        <v>41791</v>
      </c>
      <c r="B17" s="5">
        <v>253365</v>
      </c>
      <c r="C17" s="5">
        <v>0</v>
      </c>
      <c r="D17" s="5">
        <v>2006</v>
      </c>
      <c r="E17" s="5">
        <v>40</v>
      </c>
    </row>
    <row r="18" spans="1:5">
      <c r="A18" s="4">
        <v>41821</v>
      </c>
      <c r="B18" s="5">
        <v>268924</v>
      </c>
      <c r="C18" s="23">
        <v>1</v>
      </c>
      <c r="D18" s="5">
        <v>2048</v>
      </c>
      <c r="E18" s="5">
        <v>39</v>
      </c>
    </row>
    <row r="19" spans="1:5">
      <c r="A19" s="4">
        <v>41852</v>
      </c>
      <c r="B19" s="5">
        <v>263472</v>
      </c>
      <c r="C19" s="5">
        <v>1</v>
      </c>
      <c r="D19" s="5">
        <v>1677</v>
      </c>
      <c r="E19" s="5">
        <v>36</v>
      </c>
    </row>
    <row r="20" spans="1:5">
      <c r="A20" s="4">
        <v>41883</v>
      </c>
      <c r="B20" s="5">
        <v>249333</v>
      </c>
      <c r="C20" s="5">
        <v>387</v>
      </c>
      <c r="D20" s="5">
        <v>1511</v>
      </c>
      <c r="E20" s="5">
        <v>44</v>
      </c>
    </row>
    <row r="21" spans="1:5">
      <c r="A21" s="4">
        <v>41913</v>
      </c>
      <c r="B21" s="5">
        <v>241228</v>
      </c>
      <c r="C21" s="5">
        <v>222</v>
      </c>
      <c r="D21" s="5">
        <v>1169</v>
      </c>
      <c r="E21" s="5">
        <v>82</v>
      </c>
    </row>
    <row r="22" spans="1:5">
      <c r="A22" s="4">
        <v>41944</v>
      </c>
      <c r="B22" s="5">
        <v>230490</v>
      </c>
      <c r="C22" s="5">
        <v>489</v>
      </c>
      <c r="D22" s="5">
        <v>1079</v>
      </c>
      <c r="E22" s="5">
        <v>18</v>
      </c>
    </row>
    <row r="23" spans="1:5">
      <c r="A23" s="4">
        <v>41974</v>
      </c>
      <c r="B23" s="5">
        <v>233742</v>
      </c>
      <c r="C23" s="5">
        <v>944</v>
      </c>
      <c r="D23" s="5">
        <v>842</v>
      </c>
      <c r="E23" s="5">
        <v>15</v>
      </c>
    </row>
    <row r="24" spans="1:5">
      <c r="A24" s="4">
        <v>42005</v>
      </c>
      <c r="B24" s="5">
        <v>239705</v>
      </c>
      <c r="C24" s="23">
        <v>1168</v>
      </c>
      <c r="D24" s="5">
        <v>1264</v>
      </c>
      <c r="E24" s="5">
        <v>16</v>
      </c>
    </row>
    <row r="25" spans="1:5">
      <c r="A25" s="4">
        <v>42036</v>
      </c>
      <c r="B25" s="5">
        <v>219384</v>
      </c>
      <c r="C25" s="5">
        <v>4292</v>
      </c>
      <c r="D25" s="5">
        <v>1202</v>
      </c>
      <c r="E25" s="5">
        <v>17</v>
      </c>
    </row>
    <row r="26" spans="1:5">
      <c r="A26" s="4">
        <v>42064</v>
      </c>
      <c r="B26" s="5">
        <v>240903</v>
      </c>
      <c r="C26" s="5">
        <v>3142</v>
      </c>
      <c r="D26" s="5">
        <v>1242</v>
      </c>
      <c r="E26" s="5">
        <v>16</v>
      </c>
    </row>
    <row r="27" spans="1:5">
      <c r="A27" s="4">
        <v>42095</v>
      </c>
      <c r="B27" s="5">
        <v>230027</v>
      </c>
      <c r="C27" s="5">
        <v>1373</v>
      </c>
      <c r="D27" s="5">
        <v>890</v>
      </c>
      <c r="E27" s="5">
        <v>17</v>
      </c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2958832</v>
      </c>
      <c r="C36" s="8">
        <f t="shared" ref="C36:E36" si="0">SUM(C12:C23)</f>
        <v>14698</v>
      </c>
      <c r="D36" s="8">
        <f t="shared" si="0"/>
        <v>15954</v>
      </c>
      <c r="E36" s="8">
        <f t="shared" si="0"/>
        <v>625</v>
      </c>
    </row>
    <row r="37" spans="1:5">
      <c r="A37" s="78" t="s">
        <v>145</v>
      </c>
      <c r="B37" s="81">
        <f>SUM(B4:B15)</f>
        <v>3003183</v>
      </c>
      <c r="C37" s="81">
        <f t="shared" ref="C37:E37" si="1">SUM(C4:C15)</f>
        <v>16017</v>
      </c>
      <c r="D37" s="81">
        <f t="shared" si="1"/>
        <v>17686</v>
      </c>
      <c r="E37" s="81">
        <f t="shared" si="1"/>
        <v>474</v>
      </c>
    </row>
    <row r="38" spans="1:5">
      <c r="A38" s="78" t="s">
        <v>144</v>
      </c>
      <c r="B38" s="81">
        <f>SUM(B16:B27)</f>
        <v>2927947</v>
      </c>
      <c r="C38" s="81">
        <f t="shared" ref="C38:E38" si="2">SUM(C16:C27)</f>
        <v>12019</v>
      </c>
      <c r="D38" s="81">
        <f t="shared" si="2"/>
        <v>16196</v>
      </c>
      <c r="E38" s="81">
        <f t="shared" si="2"/>
        <v>380</v>
      </c>
    </row>
  </sheetData>
  <conditionalFormatting sqref="B5:E5 B15 D15:E15 B4 D4:E4 B7:E14 B6 D6:E6 B16:E36">
    <cfRule type="expression" dxfId="83" priority="3">
      <formula>MOD(ROW(),2)=1</formula>
    </cfRule>
  </conditionalFormatting>
  <conditionalFormatting sqref="C15">
    <cfRule type="expression" dxfId="82" priority="2">
      <formula>MOD(ROW(),2)=1</formula>
    </cfRule>
  </conditionalFormatting>
  <conditionalFormatting sqref="B37:E38">
    <cfRule type="expression" dxfId="81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D33" sqref="D33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69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257638</v>
      </c>
      <c r="C4" s="41">
        <v>189</v>
      </c>
      <c r="D4" s="5">
        <v>220</v>
      </c>
      <c r="E4" s="5"/>
    </row>
    <row r="5" spans="1:5">
      <c r="A5" s="4">
        <v>41426</v>
      </c>
      <c r="B5" s="5">
        <v>240320</v>
      </c>
      <c r="C5" s="5">
        <v>84</v>
      </c>
      <c r="D5" s="5">
        <v>214</v>
      </c>
      <c r="E5" s="5"/>
    </row>
    <row r="6" spans="1:5">
      <c r="A6" s="4">
        <v>41456</v>
      </c>
      <c r="B6" s="5">
        <v>251906</v>
      </c>
      <c r="C6" s="41">
        <v>18</v>
      </c>
      <c r="D6" s="5">
        <v>307</v>
      </c>
      <c r="E6" s="5"/>
    </row>
    <row r="7" spans="1:5">
      <c r="A7" s="4">
        <v>41487</v>
      </c>
      <c r="B7" s="5">
        <v>253088</v>
      </c>
      <c r="C7" s="5">
        <v>75</v>
      </c>
      <c r="D7" s="5">
        <v>246</v>
      </c>
      <c r="E7" s="5"/>
    </row>
    <row r="8" spans="1:5">
      <c r="A8" s="4">
        <v>41518</v>
      </c>
      <c r="B8" s="5">
        <v>241431</v>
      </c>
      <c r="C8" s="5">
        <v>40</v>
      </c>
      <c r="D8" s="5">
        <v>311</v>
      </c>
      <c r="E8" s="5"/>
    </row>
    <row r="9" spans="1:5">
      <c r="A9" s="4">
        <v>41548</v>
      </c>
      <c r="B9" s="5">
        <v>255531</v>
      </c>
      <c r="C9" s="5">
        <v>333</v>
      </c>
      <c r="D9" s="5">
        <v>340</v>
      </c>
      <c r="E9" s="5"/>
    </row>
    <row r="10" spans="1:5">
      <c r="A10" s="4">
        <v>41579</v>
      </c>
      <c r="B10" s="5">
        <v>263243</v>
      </c>
      <c r="C10" s="5">
        <v>1083</v>
      </c>
      <c r="D10" s="5">
        <v>353</v>
      </c>
      <c r="E10" s="5"/>
    </row>
    <row r="11" spans="1:5">
      <c r="A11" s="4">
        <v>41609</v>
      </c>
      <c r="B11" s="5">
        <v>231842</v>
      </c>
      <c r="C11" s="5">
        <v>1364</v>
      </c>
      <c r="D11" s="5">
        <v>186</v>
      </c>
      <c r="E11" s="5"/>
    </row>
    <row r="12" spans="1:5">
      <c r="A12" s="4">
        <v>41640</v>
      </c>
      <c r="B12" s="5">
        <v>238468</v>
      </c>
      <c r="C12" s="5">
        <v>1091</v>
      </c>
      <c r="D12" s="5">
        <v>464</v>
      </c>
      <c r="E12" s="5"/>
    </row>
    <row r="13" spans="1:5">
      <c r="A13" s="4">
        <v>41671</v>
      </c>
      <c r="B13" s="5">
        <v>230323</v>
      </c>
      <c r="C13" s="5">
        <v>1173</v>
      </c>
      <c r="D13" s="5">
        <v>291</v>
      </c>
      <c r="E13" s="5"/>
    </row>
    <row r="14" spans="1:5">
      <c r="A14" s="4">
        <v>41699</v>
      </c>
      <c r="B14" s="5">
        <v>253906</v>
      </c>
      <c r="C14" s="5">
        <v>996</v>
      </c>
      <c r="D14" s="5">
        <v>347</v>
      </c>
      <c r="E14" s="5"/>
    </row>
    <row r="15" spans="1:5">
      <c r="A15" s="4">
        <v>41730</v>
      </c>
      <c r="B15" s="5">
        <v>242033</v>
      </c>
      <c r="C15" s="5">
        <v>699</v>
      </c>
      <c r="D15" s="5">
        <v>309</v>
      </c>
      <c r="E15" s="5"/>
    </row>
    <row r="16" spans="1:5">
      <c r="A16" s="4">
        <v>41760</v>
      </c>
      <c r="B16" s="5">
        <v>255381</v>
      </c>
      <c r="C16" s="5">
        <v>219</v>
      </c>
      <c r="D16" s="5">
        <v>480</v>
      </c>
      <c r="E16" s="5"/>
    </row>
    <row r="17" spans="1:5">
      <c r="A17" s="4">
        <v>41791</v>
      </c>
      <c r="B17" s="5">
        <v>248179</v>
      </c>
      <c r="C17" s="5">
        <v>8</v>
      </c>
      <c r="D17" s="5">
        <v>380</v>
      </c>
      <c r="E17" s="5"/>
    </row>
    <row r="18" spans="1:5">
      <c r="A18" s="4">
        <v>41821</v>
      </c>
      <c r="B18" s="5">
        <v>257424</v>
      </c>
      <c r="C18" s="23">
        <v>4</v>
      </c>
      <c r="D18" s="5">
        <v>334</v>
      </c>
      <c r="E18" s="5"/>
    </row>
    <row r="19" spans="1:5">
      <c r="A19" s="4">
        <v>41852</v>
      </c>
      <c r="B19" s="5">
        <v>252174</v>
      </c>
      <c r="C19" s="5">
        <v>2</v>
      </c>
      <c r="D19" s="5">
        <v>431</v>
      </c>
      <c r="E19" s="5"/>
    </row>
    <row r="20" spans="1:5">
      <c r="A20" s="4">
        <v>41883</v>
      </c>
      <c r="B20" s="5">
        <v>254706</v>
      </c>
      <c r="C20" s="23">
        <v>40</v>
      </c>
      <c r="D20" s="5">
        <v>388</v>
      </c>
      <c r="E20" s="5"/>
    </row>
    <row r="21" spans="1:5">
      <c r="A21" s="4">
        <v>41913</v>
      </c>
      <c r="B21" s="5">
        <v>262029</v>
      </c>
      <c r="C21" s="5">
        <v>212</v>
      </c>
      <c r="D21" s="5">
        <v>322</v>
      </c>
      <c r="E21" s="5"/>
    </row>
    <row r="22" spans="1:5">
      <c r="A22" s="4">
        <v>41944</v>
      </c>
      <c r="B22" s="5">
        <v>263679</v>
      </c>
      <c r="C22" s="5">
        <v>836</v>
      </c>
      <c r="D22" s="5">
        <v>336</v>
      </c>
      <c r="E22" s="5"/>
    </row>
    <row r="23" spans="1:5">
      <c r="A23" s="4">
        <v>41974</v>
      </c>
      <c r="B23" s="5">
        <v>255807</v>
      </c>
      <c r="C23" s="5">
        <v>1098</v>
      </c>
      <c r="D23" s="5">
        <v>250</v>
      </c>
      <c r="E23" s="5"/>
    </row>
    <row r="24" spans="1:5">
      <c r="A24" s="4">
        <v>42005</v>
      </c>
      <c r="B24" s="5">
        <v>259898</v>
      </c>
      <c r="C24" s="23">
        <v>1359</v>
      </c>
      <c r="D24" s="5">
        <v>265</v>
      </c>
      <c r="E24" s="5"/>
    </row>
    <row r="25" spans="1:5">
      <c r="A25" s="4">
        <v>42036</v>
      </c>
      <c r="B25" s="5">
        <v>241526</v>
      </c>
      <c r="C25" s="5">
        <v>1296</v>
      </c>
      <c r="D25" s="5">
        <v>252</v>
      </c>
      <c r="E25" s="5"/>
    </row>
    <row r="26" spans="1:5">
      <c r="A26" s="4">
        <v>42064</v>
      </c>
      <c r="B26" s="5">
        <v>252227</v>
      </c>
      <c r="C26" s="5">
        <v>1017</v>
      </c>
      <c r="D26" s="5">
        <v>138</v>
      </c>
      <c r="E26" s="5"/>
    </row>
    <row r="27" spans="1:5">
      <c r="A27" s="4">
        <v>42095</v>
      </c>
      <c r="B27" s="5">
        <v>257202</v>
      </c>
      <c r="C27" s="5">
        <v>660</v>
      </c>
      <c r="D27" s="5">
        <v>309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3014109</v>
      </c>
      <c r="C36" s="8">
        <f t="shared" ref="C36:E36" si="0">SUM(C12:C23)</f>
        <v>6378</v>
      </c>
      <c r="D36" s="8">
        <f t="shared" si="0"/>
        <v>4332</v>
      </c>
      <c r="E36" s="8">
        <f t="shared" si="0"/>
        <v>0</v>
      </c>
    </row>
    <row r="37" spans="1:5">
      <c r="A37" s="78" t="s">
        <v>145</v>
      </c>
      <c r="B37" s="81">
        <f>SUM(B4:B15)</f>
        <v>2959729</v>
      </c>
      <c r="C37" s="81">
        <f t="shared" ref="C37:E37" si="1">SUM(C4:C15)</f>
        <v>7145</v>
      </c>
      <c r="D37" s="81">
        <f t="shared" si="1"/>
        <v>3588</v>
      </c>
      <c r="E37" s="81">
        <f t="shared" si="1"/>
        <v>0</v>
      </c>
    </row>
    <row r="38" spans="1:5">
      <c r="A38" s="78" t="s">
        <v>144</v>
      </c>
      <c r="B38" s="81">
        <f>SUM(B16:B27)</f>
        <v>3060232</v>
      </c>
      <c r="C38" s="81">
        <f t="shared" ref="C38:E38" si="2">SUM(C16:C27)</f>
        <v>6751</v>
      </c>
      <c r="D38" s="81">
        <f t="shared" si="2"/>
        <v>3885</v>
      </c>
      <c r="E38" s="81">
        <f t="shared" si="2"/>
        <v>0</v>
      </c>
    </row>
  </sheetData>
  <conditionalFormatting sqref="B5:E5 B15 D15:E15 B4 D4:E4 B7:E14 B6 D6:E6 B16:E36">
    <cfRule type="expression" dxfId="80" priority="3">
      <formula>MOD(ROW(),2)=1</formula>
    </cfRule>
  </conditionalFormatting>
  <conditionalFormatting sqref="C15">
    <cfRule type="expression" dxfId="79" priority="2">
      <formula>MOD(ROW(),2)=1</formula>
    </cfRule>
  </conditionalFormatting>
  <conditionalFormatting sqref="B37:E38">
    <cfRule type="expression" dxfId="78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91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231744</v>
      </c>
      <c r="C4" s="41">
        <v>90</v>
      </c>
      <c r="D4" s="5">
        <v>1208</v>
      </c>
      <c r="E4" s="5"/>
    </row>
    <row r="5" spans="1:5">
      <c r="A5" s="4">
        <v>41426</v>
      </c>
      <c r="B5" s="5">
        <v>259952</v>
      </c>
      <c r="C5" s="5">
        <v>7</v>
      </c>
      <c r="D5" s="5">
        <v>1393</v>
      </c>
      <c r="E5" s="5"/>
    </row>
    <row r="6" spans="1:5">
      <c r="A6" s="4">
        <v>41456</v>
      </c>
      <c r="B6" s="5">
        <v>323980</v>
      </c>
      <c r="C6" s="41">
        <v>31</v>
      </c>
      <c r="D6" s="5">
        <v>1994</v>
      </c>
      <c r="E6" s="5"/>
    </row>
    <row r="7" spans="1:5">
      <c r="A7" s="4">
        <v>41487</v>
      </c>
      <c r="B7" s="5">
        <v>298910</v>
      </c>
      <c r="C7" s="5">
        <v>11</v>
      </c>
      <c r="D7" s="5">
        <v>1751</v>
      </c>
      <c r="E7" s="5"/>
    </row>
    <row r="8" spans="1:5">
      <c r="A8" s="4">
        <v>41518</v>
      </c>
      <c r="B8" s="5">
        <v>231471</v>
      </c>
      <c r="C8" s="5">
        <v>15</v>
      </c>
      <c r="D8" s="5">
        <v>1467</v>
      </c>
      <c r="E8" s="5"/>
    </row>
    <row r="9" spans="1:5">
      <c r="A9" s="4">
        <v>41548</v>
      </c>
      <c r="B9" s="5">
        <v>210358</v>
      </c>
      <c r="C9" s="5">
        <v>188</v>
      </c>
      <c r="D9" s="5">
        <v>1332</v>
      </c>
      <c r="E9" s="5"/>
    </row>
    <row r="10" spans="1:5">
      <c r="A10" s="4">
        <v>41579</v>
      </c>
      <c r="B10" s="5">
        <v>177849</v>
      </c>
      <c r="C10" s="5">
        <v>898</v>
      </c>
      <c r="D10" s="5">
        <v>1017</v>
      </c>
      <c r="E10" s="5"/>
    </row>
    <row r="11" spans="1:5">
      <c r="A11" s="4">
        <v>41609</v>
      </c>
      <c r="B11" s="5">
        <v>262598</v>
      </c>
      <c r="C11" s="5">
        <v>1794</v>
      </c>
      <c r="D11" s="5">
        <v>853</v>
      </c>
      <c r="E11" s="5"/>
    </row>
    <row r="12" spans="1:5">
      <c r="A12" s="4">
        <v>41640</v>
      </c>
      <c r="B12" s="5">
        <v>187301</v>
      </c>
      <c r="C12" s="5">
        <v>1965</v>
      </c>
      <c r="D12" s="5">
        <v>1040</v>
      </c>
      <c r="E12" s="5"/>
    </row>
    <row r="13" spans="1:5">
      <c r="A13" s="4">
        <v>41671</v>
      </c>
      <c r="B13" s="5">
        <v>174343</v>
      </c>
      <c r="C13" s="5">
        <v>1735</v>
      </c>
      <c r="D13" s="5">
        <v>936</v>
      </c>
      <c r="E13" s="5"/>
    </row>
    <row r="14" spans="1:5">
      <c r="A14" s="4">
        <v>41699</v>
      </c>
      <c r="B14" s="5">
        <v>270449</v>
      </c>
      <c r="C14" s="5">
        <v>1391</v>
      </c>
      <c r="D14" s="5">
        <v>1465</v>
      </c>
      <c r="E14" s="5"/>
    </row>
    <row r="15" spans="1:5">
      <c r="A15" s="4">
        <v>41730</v>
      </c>
      <c r="B15" s="5">
        <v>248142</v>
      </c>
      <c r="C15" s="5">
        <v>1953</v>
      </c>
      <c r="D15" s="5">
        <v>1422</v>
      </c>
      <c r="E15" s="5"/>
    </row>
    <row r="16" spans="1:5">
      <c r="A16" s="4">
        <v>41760</v>
      </c>
      <c r="B16" s="5">
        <v>258621</v>
      </c>
      <c r="C16" s="5">
        <v>31</v>
      </c>
      <c r="D16" s="5">
        <v>1497</v>
      </c>
      <c r="E16" s="5"/>
    </row>
    <row r="17" spans="1:5">
      <c r="A17" s="4">
        <v>41791</v>
      </c>
      <c r="B17" s="5">
        <v>325096</v>
      </c>
      <c r="C17" s="5">
        <v>10</v>
      </c>
      <c r="D17" s="5">
        <v>2004</v>
      </c>
      <c r="E17" s="5"/>
    </row>
    <row r="18" spans="1:5">
      <c r="A18" s="4">
        <v>41821</v>
      </c>
      <c r="B18" s="5">
        <v>372457</v>
      </c>
      <c r="C18" s="23">
        <v>10</v>
      </c>
      <c r="D18" s="5">
        <v>2557</v>
      </c>
      <c r="E18" s="5"/>
    </row>
    <row r="19" spans="1:5">
      <c r="A19" s="4">
        <v>41852</v>
      </c>
      <c r="B19" s="5">
        <v>185104</v>
      </c>
      <c r="C19" s="5">
        <v>6</v>
      </c>
      <c r="D19" s="5">
        <v>2227</v>
      </c>
      <c r="E19" s="5"/>
    </row>
    <row r="20" spans="1:5">
      <c r="A20" s="4">
        <v>41883</v>
      </c>
      <c r="B20" s="5">
        <v>326385</v>
      </c>
      <c r="C20" s="23">
        <v>21</v>
      </c>
      <c r="D20" s="5">
        <v>2068</v>
      </c>
      <c r="E20" s="5"/>
    </row>
    <row r="21" spans="1:5">
      <c r="A21" s="4">
        <v>41913</v>
      </c>
      <c r="B21" s="5">
        <v>296614</v>
      </c>
      <c r="C21" s="5">
        <v>264</v>
      </c>
      <c r="D21" s="5">
        <v>1878</v>
      </c>
      <c r="E21" s="5"/>
    </row>
    <row r="22" spans="1:5">
      <c r="A22" s="4">
        <v>41944</v>
      </c>
      <c r="B22" s="5">
        <v>172282</v>
      </c>
      <c r="C22" s="5">
        <v>870</v>
      </c>
      <c r="D22" s="5">
        <v>985</v>
      </c>
      <c r="E22" s="5"/>
    </row>
    <row r="23" spans="1:5">
      <c r="A23" s="4">
        <v>41974</v>
      </c>
      <c r="B23" s="5">
        <v>204976</v>
      </c>
      <c r="C23" s="5">
        <v>894</v>
      </c>
      <c r="D23" s="5">
        <v>1744</v>
      </c>
      <c r="E23" s="5"/>
    </row>
    <row r="24" spans="1:5">
      <c r="A24" s="4">
        <v>42005</v>
      </c>
      <c r="B24" s="5">
        <v>250731</v>
      </c>
      <c r="C24" s="23">
        <v>1663</v>
      </c>
      <c r="D24" s="5">
        <v>1647</v>
      </c>
      <c r="E24" s="5"/>
    </row>
    <row r="25" spans="1:5">
      <c r="A25" s="4">
        <v>42036</v>
      </c>
      <c r="B25" s="5">
        <v>226062</v>
      </c>
      <c r="C25" s="5">
        <v>1541</v>
      </c>
      <c r="D25" s="5">
        <v>907</v>
      </c>
      <c r="E25" s="5"/>
    </row>
    <row r="26" spans="1:5">
      <c r="A26" s="4">
        <v>42064</v>
      </c>
      <c r="B26" s="5">
        <v>253581</v>
      </c>
      <c r="C26" s="5">
        <v>1020</v>
      </c>
      <c r="D26" s="5">
        <v>1054</v>
      </c>
      <c r="E26" s="5"/>
    </row>
    <row r="27" spans="1:5">
      <c r="A27" s="4">
        <v>42095</v>
      </c>
      <c r="B27" s="5">
        <v>236442</v>
      </c>
      <c r="C27" s="5">
        <v>716</v>
      </c>
      <c r="D27" s="5">
        <v>1222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3021770</v>
      </c>
      <c r="C36" s="8">
        <f t="shared" ref="C36:E36" si="0">SUM(C12:C23)</f>
        <v>9150</v>
      </c>
      <c r="D36" s="8">
        <f t="shared" si="0"/>
        <v>19823</v>
      </c>
      <c r="E36" s="8">
        <f t="shared" si="0"/>
        <v>0</v>
      </c>
    </row>
    <row r="37" spans="1:5">
      <c r="A37" s="78" t="s">
        <v>145</v>
      </c>
      <c r="B37" s="81">
        <f>SUM(B4:B15)</f>
        <v>2877097</v>
      </c>
      <c r="C37" s="81">
        <f t="shared" ref="C37:E37" si="1">SUM(C4:C15)</f>
        <v>10078</v>
      </c>
      <c r="D37" s="81">
        <f t="shared" si="1"/>
        <v>15878</v>
      </c>
      <c r="E37" s="81">
        <f t="shared" si="1"/>
        <v>0</v>
      </c>
    </row>
    <row r="38" spans="1:5">
      <c r="A38" s="78" t="s">
        <v>144</v>
      </c>
      <c r="B38" s="81">
        <f>SUM(B16:B27)</f>
        <v>3108351</v>
      </c>
      <c r="C38" s="81">
        <f t="shared" ref="C38:E38" si="2">SUM(C16:C27)</f>
        <v>7046</v>
      </c>
      <c r="D38" s="81">
        <f t="shared" si="2"/>
        <v>19790</v>
      </c>
      <c r="E38" s="81">
        <f t="shared" si="2"/>
        <v>0</v>
      </c>
    </row>
  </sheetData>
  <conditionalFormatting sqref="B5:E5 B15 D15:E15 B4 D4:E4 B7:E14 B6 D6:E6 B16:E36">
    <cfRule type="expression" dxfId="77" priority="3">
      <formula>MOD(ROW(),2)=1</formula>
    </cfRule>
  </conditionalFormatting>
  <conditionalFormatting sqref="C15">
    <cfRule type="expression" dxfId="76" priority="2">
      <formula>MOD(ROW(),2)=1</formula>
    </cfRule>
  </conditionalFormatting>
  <conditionalFormatting sqref="B37:E38">
    <cfRule type="expression" dxfId="75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7"/>
  <sheetViews>
    <sheetView workbookViewId="0">
      <selection activeCell="A20" sqref="A20:B20"/>
    </sheetView>
  </sheetViews>
  <sheetFormatPr defaultColWidth="9.140625" defaultRowHeight="15"/>
  <cols>
    <col min="1" max="1" width="8" style="31" customWidth="1"/>
    <col min="2" max="2" width="14.28515625" style="31" bestFit="1" customWidth="1"/>
    <col min="3" max="3" width="9.140625" style="31"/>
    <col min="4" max="4" width="11.140625" style="31" customWidth="1"/>
    <col min="5" max="5" width="10.5703125" style="31" customWidth="1"/>
    <col min="6" max="6" width="12.28515625" style="31" customWidth="1"/>
    <col min="7" max="7" width="11" style="31" customWidth="1"/>
    <col min="8" max="8" width="12.85546875" style="31" customWidth="1"/>
    <col min="9" max="9" width="14.28515625" style="31" customWidth="1"/>
    <col min="10" max="10" width="15" style="31" customWidth="1"/>
    <col min="11" max="11" width="15.7109375" style="31" customWidth="1"/>
    <col min="12" max="12" width="9.140625" style="31"/>
    <col min="13" max="13" width="11.85546875" style="31" bestFit="1" customWidth="1"/>
    <col min="14" max="16384" width="9.140625" style="31"/>
  </cols>
  <sheetData>
    <row r="1" spans="1:11">
      <c r="A1" s="284" t="s">
        <v>98</v>
      </c>
      <c r="B1" s="285"/>
      <c r="C1" s="284" t="s">
        <v>99</v>
      </c>
      <c r="D1" s="286"/>
      <c r="E1" s="286"/>
      <c r="F1" s="286"/>
      <c r="G1" s="286"/>
      <c r="H1" s="285"/>
      <c r="I1" s="62"/>
      <c r="J1" s="62" t="s">
        <v>100</v>
      </c>
      <c r="K1" s="62"/>
    </row>
    <row r="2" spans="1:11">
      <c r="A2" s="276" t="s">
        <v>101</v>
      </c>
      <c r="B2" s="277"/>
      <c r="C2" s="63" t="s">
        <v>102</v>
      </c>
      <c r="D2" s="63" t="s">
        <v>104</v>
      </c>
      <c r="E2" s="63" t="s">
        <v>104</v>
      </c>
      <c r="F2" s="63" t="s">
        <v>104</v>
      </c>
      <c r="G2" s="63" t="s">
        <v>104</v>
      </c>
      <c r="H2" s="63" t="s">
        <v>109</v>
      </c>
      <c r="I2" s="63" t="s">
        <v>111</v>
      </c>
      <c r="J2" s="63" t="s">
        <v>113</v>
      </c>
      <c r="K2" s="280"/>
    </row>
    <row r="3" spans="1:11">
      <c r="A3" s="278"/>
      <c r="B3" s="279"/>
      <c r="C3" s="64" t="s">
        <v>103</v>
      </c>
      <c r="D3" s="64" t="s">
        <v>105</v>
      </c>
      <c r="E3" s="64" t="s">
        <v>106</v>
      </c>
      <c r="F3" s="64" t="s">
        <v>107</v>
      </c>
      <c r="G3" s="64" t="s">
        <v>108</v>
      </c>
      <c r="H3" s="64" t="s">
        <v>110</v>
      </c>
      <c r="I3" s="64" t="s">
        <v>112</v>
      </c>
      <c r="J3" s="64" t="s">
        <v>114</v>
      </c>
      <c r="K3" s="281"/>
    </row>
    <row r="4" spans="1:11">
      <c r="A4" s="282" t="s">
        <v>115</v>
      </c>
      <c r="B4" s="65" t="s">
        <v>116</v>
      </c>
      <c r="C4" s="67">
        <v>8.4001999999999993E-2</v>
      </c>
      <c r="D4" s="67">
        <v>6.6673999999999997E-2</v>
      </c>
      <c r="E4" s="67">
        <v>5.4539999999999998E-2</v>
      </c>
      <c r="F4" s="67">
        <v>4.6743E-2</v>
      </c>
      <c r="G4" s="67">
        <v>4.3279999999999999E-2</v>
      </c>
      <c r="H4" s="67">
        <v>4.2410000000000003E-2</v>
      </c>
      <c r="I4" s="67">
        <v>6.2366999999999999E-2</v>
      </c>
      <c r="J4" s="67">
        <v>0.12206699999999999</v>
      </c>
      <c r="K4" s="65" t="s">
        <v>118</v>
      </c>
    </row>
    <row r="5" spans="1:11">
      <c r="A5" s="283"/>
      <c r="B5" s="66" t="s">
        <v>117</v>
      </c>
      <c r="C5" s="68">
        <v>8.4001999999999993E-2</v>
      </c>
      <c r="D5" s="68">
        <v>6.6673999999999997E-2</v>
      </c>
      <c r="E5" s="68">
        <v>5.4539999999999998E-2</v>
      </c>
      <c r="F5" s="68">
        <v>4.6743E-2</v>
      </c>
      <c r="G5" s="68">
        <v>4.3279999999999999E-2</v>
      </c>
      <c r="H5" s="68">
        <v>4.2410000000000003E-2</v>
      </c>
      <c r="I5" s="68">
        <v>6.2366999999999999E-2</v>
      </c>
      <c r="J5" s="68">
        <v>0.12206699999999999</v>
      </c>
      <c r="K5" s="66" t="s">
        <v>119</v>
      </c>
    </row>
    <row r="6" spans="1:11">
      <c r="A6" s="62" t="s">
        <v>120</v>
      </c>
      <c r="B6" s="69">
        <v>1159801</v>
      </c>
      <c r="C6" s="70">
        <v>42</v>
      </c>
      <c r="D6" s="70">
        <v>70.010000000000005</v>
      </c>
      <c r="E6" s="70">
        <v>245.43</v>
      </c>
      <c r="F6" s="70">
        <v>327.2</v>
      </c>
      <c r="G6" s="70">
        <v>660.02</v>
      </c>
      <c r="H6" s="70">
        <v>47986.96</v>
      </c>
      <c r="I6" s="70">
        <v>72333.31</v>
      </c>
      <c r="J6" s="70">
        <v>141573.43</v>
      </c>
      <c r="K6" s="70">
        <v>263308.34999999998</v>
      </c>
    </row>
    <row r="7" spans="1:11" ht="21">
      <c r="A7" s="71" t="s">
        <v>121</v>
      </c>
      <c r="B7" s="72">
        <v>1316341</v>
      </c>
      <c r="C7" s="73">
        <v>42</v>
      </c>
      <c r="D7" s="73">
        <v>70.010000000000005</v>
      </c>
      <c r="E7" s="73">
        <v>245.43</v>
      </c>
      <c r="F7" s="73">
        <v>327.2</v>
      </c>
      <c r="G7" s="73">
        <v>660.02</v>
      </c>
      <c r="H7" s="73">
        <v>54625.82</v>
      </c>
      <c r="I7" s="73">
        <v>82096.240000000005</v>
      </c>
      <c r="J7" s="73">
        <v>160681.79999999999</v>
      </c>
      <c r="K7" s="73">
        <v>298818.51</v>
      </c>
    </row>
    <row r="8" spans="1:11">
      <c r="A8" s="62" t="s">
        <v>122</v>
      </c>
      <c r="B8" s="69">
        <v>1059718</v>
      </c>
      <c r="C8" s="70">
        <v>42</v>
      </c>
      <c r="D8" s="70">
        <v>70.010000000000005</v>
      </c>
      <c r="E8" s="70">
        <v>245.43</v>
      </c>
      <c r="F8" s="70">
        <v>327.2</v>
      </c>
      <c r="G8" s="70">
        <v>660.02</v>
      </c>
      <c r="H8" s="70">
        <v>43742.44</v>
      </c>
      <c r="I8" s="70">
        <v>66091.429999999993</v>
      </c>
      <c r="J8" s="70">
        <v>129356.6</v>
      </c>
      <c r="K8" s="70">
        <v>240605.13</v>
      </c>
    </row>
    <row r="9" spans="1:11">
      <c r="A9" s="71" t="s">
        <v>123</v>
      </c>
      <c r="B9" s="72">
        <v>950911</v>
      </c>
      <c r="C9" s="73">
        <v>42</v>
      </c>
      <c r="D9" s="73">
        <v>70.010000000000005</v>
      </c>
      <c r="E9" s="73">
        <v>245.43</v>
      </c>
      <c r="F9" s="73">
        <v>327.2</v>
      </c>
      <c r="G9" s="73">
        <v>660.02</v>
      </c>
      <c r="H9" s="73">
        <v>39127.93</v>
      </c>
      <c r="I9" s="73">
        <v>59305.47</v>
      </c>
      <c r="J9" s="73">
        <v>116074.85</v>
      </c>
      <c r="K9" s="73">
        <v>215922.91</v>
      </c>
    </row>
    <row r="10" spans="1:11">
      <c r="A10" s="62" t="s">
        <v>124</v>
      </c>
      <c r="B10" s="69">
        <v>449564</v>
      </c>
      <c r="C10" s="70">
        <v>42</v>
      </c>
      <c r="D10" s="70">
        <v>70.010000000000005</v>
      </c>
      <c r="E10" s="70">
        <v>245.43</v>
      </c>
      <c r="F10" s="70">
        <v>327.2</v>
      </c>
      <c r="G10" s="70">
        <v>660.02</v>
      </c>
      <c r="H10" s="70">
        <v>17865.810000000001</v>
      </c>
      <c r="I10" s="70">
        <v>28037.96</v>
      </c>
      <c r="J10" s="70">
        <v>54876.93</v>
      </c>
      <c r="K10" s="70">
        <v>102195.35</v>
      </c>
    </row>
    <row r="11" spans="1:11">
      <c r="A11" s="71" t="s">
        <v>125</v>
      </c>
      <c r="B11" s="72">
        <v>255461</v>
      </c>
      <c r="C11" s="73">
        <v>42</v>
      </c>
      <c r="D11" s="73">
        <v>70.010000000000005</v>
      </c>
      <c r="E11" s="73">
        <v>245.43</v>
      </c>
      <c r="F11" s="73">
        <v>327.2</v>
      </c>
      <c r="G11" s="73">
        <v>660.02</v>
      </c>
      <c r="H11" s="73">
        <v>9633.9</v>
      </c>
      <c r="I11" s="73">
        <v>15932.34</v>
      </c>
      <c r="J11" s="73">
        <v>31183.360000000001</v>
      </c>
      <c r="K11" s="73">
        <v>58164.25</v>
      </c>
    </row>
    <row r="12" spans="1:11">
      <c r="A12" s="62" t="s">
        <v>126</v>
      </c>
      <c r="B12" s="69">
        <v>242062</v>
      </c>
      <c r="C12" s="70">
        <v>42</v>
      </c>
      <c r="D12" s="70">
        <v>70.010000000000005</v>
      </c>
      <c r="E12" s="70">
        <v>245.43</v>
      </c>
      <c r="F12" s="70">
        <v>327.2</v>
      </c>
      <c r="G12" s="70">
        <v>660.02</v>
      </c>
      <c r="H12" s="70">
        <v>9065.65</v>
      </c>
      <c r="I12" s="70">
        <v>15096.68</v>
      </c>
      <c r="J12" s="70">
        <v>29547.78</v>
      </c>
      <c r="K12" s="70">
        <v>55124.77</v>
      </c>
    </row>
    <row r="13" spans="1:11">
      <c r="A13" s="71" t="s">
        <v>127</v>
      </c>
      <c r="B13" s="72">
        <v>242374</v>
      </c>
      <c r="C13" s="73">
        <v>42</v>
      </c>
      <c r="D13" s="73">
        <v>70.010000000000005</v>
      </c>
      <c r="E13" s="73">
        <v>245.43</v>
      </c>
      <c r="F13" s="73">
        <v>327.2</v>
      </c>
      <c r="G13" s="73">
        <v>660.02</v>
      </c>
      <c r="H13" s="73">
        <v>9078.8799999999992</v>
      </c>
      <c r="I13" s="73">
        <v>15116.14</v>
      </c>
      <c r="J13" s="73">
        <v>29585.87</v>
      </c>
      <c r="K13" s="73">
        <v>55195.54</v>
      </c>
    </row>
    <row r="14" spans="1:11" ht="21">
      <c r="A14" s="62" t="s">
        <v>128</v>
      </c>
      <c r="B14" s="69">
        <v>331691</v>
      </c>
      <c r="C14" s="70">
        <v>42</v>
      </c>
      <c r="D14" s="70">
        <v>70.010000000000005</v>
      </c>
      <c r="E14" s="70">
        <v>245.43</v>
      </c>
      <c r="F14" s="70">
        <v>327.2</v>
      </c>
      <c r="G14" s="70">
        <v>660.02</v>
      </c>
      <c r="H14" s="70">
        <v>12866.81</v>
      </c>
      <c r="I14" s="70">
        <v>20686.57</v>
      </c>
      <c r="J14" s="70">
        <v>40488.53</v>
      </c>
      <c r="K14" s="70">
        <v>75456.570000000007</v>
      </c>
    </row>
    <row r="15" spans="1:11">
      <c r="A15" s="71" t="s">
        <v>129</v>
      </c>
      <c r="B15" s="72">
        <v>478855</v>
      </c>
      <c r="C15" s="73">
        <v>42</v>
      </c>
      <c r="D15" s="73">
        <v>70.010000000000005</v>
      </c>
      <c r="E15" s="73">
        <v>245.43</v>
      </c>
      <c r="F15" s="73">
        <v>327.2</v>
      </c>
      <c r="G15" s="73">
        <v>660.02</v>
      </c>
      <c r="H15" s="73">
        <v>19108.04</v>
      </c>
      <c r="I15" s="73">
        <v>29864.75</v>
      </c>
      <c r="J15" s="73">
        <v>58452.39</v>
      </c>
      <c r="K15" s="73">
        <v>108839.84</v>
      </c>
    </row>
    <row r="16" spans="1:11" ht="21">
      <c r="A16" s="62" t="s">
        <v>130</v>
      </c>
      <c r="B16" s="69">
        <v>1006519</v>
      </c>
      <c r="C16" s="70">
        <v>42</v>
      </c>
      <c r="D16" s="70">
        <v>70.010000000000005</v>
      </c>
      <c r="E16" s="70">
        <v>245.43</v>
      </c>
      <c r="F16" s="70">
        <v>327.2</v>
      </c>
      <c r="G16" s="70">
        <v>660.02</v>
      </c>
      <c r="H16" s="70">
        <v>41486.269999999997</v>
      </c>
      <c r="I16" s="70">
        <v>62773.57</v>
      </c>
      <c r="J16" s="70">
        <v>122862.75</v>
      </c>
      <c r="K16" s="70">
        <v>228537.25</v>
      </c>
    </row>
    <row r="17" spans="1:13" ht="21">
      <c r="A17" s="71" t="s">
        <v>131</v>
      </c>
      <c r="B17" s="72">
        <v>1373988</v>
      </c>
      <c r="C17" s="73">
        <v>42</v>
      </c>
      <c r="D17" s="73">
        <v>70.010000000000005</v>
      </c>
      <c r="E17" s="73">
        <v>245.43</v>
      </c>
      <c r="F17" s="73">
        <v>327.2</v>
      </c>
      <c r="G17" s="73">
        <v>660.02</v>
      </c>
      <c r="H17" s="73">
        <v>57070.63</v>
      </c>
      <c r="I17" s="73">
        <v>85691.51</v>
      </c>
      <c r="J17" s="73">
        <v>167718.59</v>
      </c>
      <c r="K17" s="73">
        <v>311895.39</v>
      </c>
    </row>
    <row r="18" spans="1:13">
      <c r="A18" s="74" t="s">
        <v>132</v>
      </c>
      <c r="B18" s="69">
        <v>8867285</v>
      </c>
      <c r="C18" s="70">
        <v>504.01</v>
      </c>
      <c r="D18" s="70">
        <v>840.09</v>
      </c>
      <c r="E18" s="70">
        <v>2945.16</v>
      </c>
      <c r="F18" s="70">
        <v>3926.41</v>
      </c>
      <c r="G18" s="70">
        <v>7920.24</v>
      </c>
      <c r="H18" s="70">
        <v>361659.12</v>
      </c>
      <c r="I18" s="70">
        <v>553025.96</v>
      </c>
      <c r="J18" s="70">
        <v>1082402.8799999999</v>
      </c>
      <c r="K18" s="75">
        <v>2014063.88</v>
      </c>
    </row>
    <row r="20" spans="1:13">
      <c r="A20" s="284" t="s">
        <v>133</v>
      </c>
      <c r="B20" s="285"/>
      <c r="C20" s="284" t="s">
        <v>99</v>
      </c>
      <c r="D20" s="286"/>
      <c r="E20" s="285"/>
      <c r="F20" s="62"/>
      <c r="G20" s="284" t="s">
        <v>100</v>
      </c>
      <c r="H20" s="286"/>
      <c r="I20" s="285"/>
      <c r="J20" s="62"/>
    </row>
    <row r="21" spans="1:13" ht="21">
      <c r="A21" s="276" t="s">
        <v>134</v>
      </c>
      <c r="B21" s="277"/>
      <c r="C21" s="63" t="s">
        <v>102</v>
      </c>
      <c r="D21" s="63" t="s">
        <v>104</v>
      </c>
      <c r="E21" s="63" t="s">
        <v>109</v>
      </c>
      <c r="F21" s="63" t="s">
        <v>111</v>
      </c>
      <c r="G21" s="63" t="s">
        <v>138</v>
      </c>
      <c r="H21" s="63" t="s">
        <v>140</v>
      </c>
      <c r="I21" s="63" t="s">
        <v>113</v>
      </c>
      <c r="J21" s="280"/>
    </row>
    <row r="22" spans="1:13">
      <c r="A22" s="278"/>
      <c r="B22" s="279"/>
      <c r="C22" s="64" t="s">
        <v>135</v>
      </c>
      <c r="D22" s="64" t="s">
        <v>136</v>
      </c>
      <c r="E22" s="64" t="s">
        <v>137</v>
      </c>
      <c r="F22" s="64" t="s">
        <v>112</v>
      </c>
      <c r="G22" s="64" t="s">
        <v>139</v>
      </c>
      <c r="H22" s="64" t="s">
        <v>141</v>
      </c>
      <c r="I22" s="64" t="s">
        <v>114</v>
      </c>
      <c r="J22" s="281"/>
      <c r="L22" s="77" t="s">
        <v>142</v>
      </c>
      <c r="M22" s="76">
        <f>K18-J37</f>
        <v>270798.96999999997</v>
      </c>
    </row>
    <row r="23" spans="1:13">
      <c r="A23" s="282" t="s">
        <v>115</v>
      </c>
      <c r="B23" s="65" t="s">
        <v>116</v>
      </c>
      <c r="C23" s="67">
        <v>1.5629999999999999E-3</v>
      </c>
      <c r="D23" s="67">
        <v>1.5629999999999999E-3</v>
      </c>
      <c r="E23" s="67">
        <v>1.5629999999999999E-3</v>
      </c>
      <c r="F23" s="67">
        <v>6.2366999999999999E-2</v>
      </c>
      <c r="G23" s="67">
        <v>0.36</v>
      </c>
      <c r="H23" s="67">
        <v>1.0433E-2</v>
      </c>
      <c r="I23" s="67">
        <v>0.12206699999999999</v>
      </c>
      <c r="J23" s="65" t="s">
        <v>118</v>
      </c>
    </row>
    <row r="24" spans="1:13">
      <c r="A24" s="283"/>
      <c r="B24" s="66" t="s">
        <v>117</v>
      </c>
      <c r="C24" s="68">
        <v>1.5629999999999999E-3</v>
      </c>
      <c r="D24" s="68">
        <v>1.5629999999999999E-3</v>
      </c>
      <c r="E24" s="68">
        <v>1.5629999999999999E-3</v>
      </c>
      <c r="F24" s="68">
        <v>6.2366999999999999E-2</v>
      </c>
      <c r="G24" s="68">
        <v>0.36</v>
      </c>
      <c r="H24" s="68">
        <v>1.0433E-2</v>
      </c>
      <c r="I24" s="68">
        <v>0.12206699999999999</v>
      </c>
      <c r="J24" s="66" t="s">
        <v>119</v>
      </c>
    </row>
    <row r="25" spans="1:13">
      <c r="A25" s="62" t="s">
        <v>120</v>
      </c>
      <c r="B25" s="69">
        <v>1159801</v>
      </c>
      <c r="C25" s="70">
        <v>21.88</v>
      </c>
      <c r="D25" s="70">
        <v>43.76</v>
      </c>
      <c r="E25" s="70">
        <v>1747.12</v>
      </c>
      <c r="F25" s="70">
        <v>72333.31</v>
      </c>
      <c r="G25" s="70">
        <v>0</v>
      </c>
      <c r="H25" s="70">
        <v>12100.2</v>
      </c>
      <c r="I25" s="70">
        <v>141573.43</v>
      </c>
      <c r="J25" s="70">
        <v>227941.72</v>
      </c>
    </row>
    <row r="26" spans="1:13" ht="21">
      <c r="A26" s="71" t="s">
        <v>121</v>
      </c>
      <c r="B26" s="72">
        <v>1316341</v>
      </c>
      <c r="C26" s="73">
        <v>21.88</v>
      </c>
      <c r="D26" s="73">
        <v>43.76</v>
      </c>
      <c r="E26" s="73">
        <v>1991.79</v>
      </c>
      <c r="F26" s="73">
        <v>82096.240000000005</v>
      </c>
      <c r="G26" s="73">
        <v>0</v>
      </c>
      <c r="H26" s="73">
        <v>13733.39</v>
      </c>
      <c r="I26" s="73">
        <v>160681.79999999999</v>
      </c>
      <c r="J26" s="73">
        <v>258690.87</v>
      </c>
    </row>
    <row r="27" spans="1:13">
      <c r="A27" s="62" t="s">
        <v>122</v>
      </c>
      <c r="B27" s="69">
        <v>1059718</v>
      </c>
      <c r="C27" s="70">
        <v>21.88</v>
      </c>
      <c r="D27" s="70">
        <v>43.76</v>
      </c>
      <c r="E27" s="70">
        <v>1590.69</v>
      </c>
      <c r="F27" s="70">
        <v>66091.429999999993</v>
      </c>
      <c r="G27" s="70">
        <v>0</v>
      </c>
      <c r="H27" s="70">
        <v>11056.04</v>
      </c>
      <c r="I27" s="70">
        <v>129356.6</v>
      </c>
      <c r="J27" s="70">
        <v>208282.42</v>
      </c>
    </row>
    <row r="28" spans="1:13">
      <c r="A28" s="71" t="s">
        <v>123</v>
      </c>
      <c r="B28" s="72">
        <v>950911</v>
      </c>
      <c r="C28" s="73">
        <v>21.88</v>
      </c>
      <c r="D28" s="73">
        <v>43.76</v>
      </c>
      <c r="E28" s="73">
        <v>1420.63</v>
      </c>
      <c r="F28" s="73">
        <v>59305.47</v>
      </c>
      <c r="G28" s="73">
        <v>0</v>
      </c>
      <c r="H28" s="73">
        <v>9920.85</v>
      </c>
      <c r="I28" s="73">
        <v>116074.85</v>
      </c>
      <c r="J28" s="73">
        <v>186909.46</v>
      </c>
    </row>
    <row r="29" spans="1:13">
      <c r="A29" s="62" t="s">
        <v>124</v>
      </c>
      <c r="B29" s="69">
        <v>449564</v>
      </c>
      <c r="C29" s="70">
        <v>21.88</v>
      </c>
      <c r="D29" s="70">
        <v>43.76</v>
      </c>
      <c r="E29" s="70">
        <v>637.02</v>
      </c>
      <c r="F29" s="70">
        <v>28037.96</v>
      </c>
      <c r="G29" s="70">
        <v>0</v>
      </c>
      <c r="H29" s="70">
        <v>4690.3</v>
      </c>
      <c r="I29" s="70">
        <v>54876.93</v>
      </c>
      <c r="J29" s="70">
        <v>88429.87</v>
      </c>
    </row>
    <row r="30" spans="1:13">
      <c r="A30" s="71" t="s">
        <v>125</v>
      </c>
      <c r="B30" s="72">
        <v>255461</v>
      </c>
      <c r="C30" s="73">
        <v>21.88</v>
      </c>
      <c r="D30" s="73">
        <v>43.76</v>
      </c>
      <c r="E30" s="73">
        <v>333.64</v>
      </c>
      <c r="F30" s="73">
        <v>15932.34</v>
      </c>
      <c r="G30" s="73">
        <v>0</v>
      </c>
      <c r="H30" s="73">
        <v>2665.22</v>
      </c>
      <c r="I30" s="73">
        <v>31183.360000000001</v>
      </c>
      <c r="J30" s="73">
        <v>50302.21</v>
      </c>
    </row>
    <row r="31" spans="1:13">
      <c r="A31" s="62" t="s">
        <v>126</v>
      </c>
      <c r="B31" s="69">
        <v>242062</v>
      </c>
      <c r="C31" s="70">
        <v>21.88</v>
      </c>
      <c r="D31" s="70">
        <v>43.76</v>
      </c>
      <c r="E31" s="70">
        <v>312.7</v>
      </c>
      <c r="F31" s="70">
        <v>15096.68</v>
      </c>
      <c r="G31" s="70">
        <v>0</v>
      </c>
      <c r="H31" s="70">
        <v>2525.4299999999998</v>
      </c>
      <c r="I31" s="70">
        <v>29547.78</v>
      </c>
      <c r="J31" s="70">
        <v>47670.25</v>
      </c>
    </row>
    <row r="32" spans="1:13">
      <c r="A32" s="71" t="s">
        <v>127</v>
      </c>
      <c r="B32" s="72">
        <v>242374</v>
      </c>
      <c r="C32" s="73">
        <v>21.88</v>
      </c>
      <c r="D32" s="73">
        <v>43.76</v>
      </c>
      <c r="E32" s="73">
        <v>313.18</v>
      </c>
      <c r="F32" s="73">
        <v>15116.14</v>
      </c>
      <c r="G32" s="73">
        <v>0</v>
      </c>
      <c r="H32" s="73">
        <v>2528.69</v>
      </c>
      <c r="I32" s="73">
        <v>29585.87</v>
      </c>
      <c r="J32" s="73">
        <v>47731.53</v>
      </c>
    </row>
    <row r="33" spans="1:10" ht="21">
      <c r="A33" s="62" t="s">
        <v>128</v>
      </c>
      <c r="B33" s="69">
        <v>331691</v>
      </c>
      <c r="C33" s="70">
        <v>21.88</v>
      </c>
      <c r="D33" s="70">
        <v>43.76</v>
      </c>
      <c r="E33" s="70">
        <v>452.79</v>
      </c>
      <c r="F33" s="70">
        <v>20686.57</v>
      </c>
      <c r="G33" s="70">
        <v>0</v>
      </c>
      <c r="H33" s="70">
        <v>3460.53</v>
      </c>
      <c r="I33" s="70">
        <v>40488.53</v>
      </c>
      <c r="J33" s="70">
        <v>65276.07</v>
      </c>
    </row>
    <row r="34" spans="1:10">
      <c r="A34" s="71" t="s">
        <v>129</v>
      </c>
      <c r="B34" s="72">
        <v>478855</v>
      </c>
      <c r="C34" s="73">
        <v>21.88</v>
      </c>
      <c r="D34" s="73">
        <v>43.76</v>
      </c>
      <c r="E34" s="73">
        <v>682.8</v>
      </c>
      <c r="F34" s="73">
        <v>29864.75</v>
      </c>
      <c r="G34" s="73">
        <v>0</v>
      </c>
      <c r="H34" s="73">
        <v>4995.8900000000003</v>
      </c>
      <c r="I34" s="73">
        <v>58452.39</v>
      </c>
      <c r="J34" s="73">
        <v>94183.5</v>
      </c>
    </row>
    <row r="35" spans="1:10" ht="21">
      <c r="A35" s="62" t="s">
        <v>130</v>
      </c>
      <c r="B35" s="69">
        <v>1006519</v>
      </c>
      <c r="C35" s="70">
        <v>21.88</v>
      </c>
      <c r="D35" s="70">
        <v>43.76</v>
      </c>
      <c r="E35" s="70">
        <v>1507.54</v>
      </c>
      <c r="F35" s="70">
        <v>62773.57</v>
      </c>
      <c r="G35" s="70">
        <v>0</v>
      </c>
      <c r="H35" s="70">
        <v>10501.01</v>
      </c>
      <c r="I35" s="70">
        <v>122862.75</v>
      </c>
      <c r="J35" s="70">
        <v>197832.54</v>
      </c>
    </row>
    <row r="36" spans="1:10" ht="21">
      <c r="A36" s="71" t="s">
        <v>131</v>
      </c>
      <c r="B36" s="72">
        <v>1373988</v>
      </c>
      <c r="C36" s="73">
        <v>21.88</v>
      </c>
      <c r="D36" s="73">
        <v>43.76</v>
      </c>
      <c r="E36" s="73">
        <v>2081.9</v>
      </c>
      <c r="F36" s="73">
        <v>85691.51</v>
      </c>
      <c r="G36" s="73">
        <v>0</v>
      </c>
      <c r="H36" s="73">
        <v>14334.82</v>
      </c>
      <c r="I36" s="73">
        <v>167718.59</v>
      </c>
      <c r="J36" s="73">
        <v>270014.46999999997</v>
      </c>
    </row>
    <row r="37" spans="1:10">
      <c r="A37" s="74" t="s">
        <v>132</v>
      </c>
      <c r="B37" s="69">
        <v>8867285</v>
      </c>
      <c r="C37" s="70">
        <v>262.58</v>
      </c>
      <c r="D37" s="70">
        <v>525.16999999999996</v>
      </c>
      <c r="E37" s="70">
        <v>13071.81</v>
      </c>
      <c r="F37" s="70">
        <v>553025.96</v>
      </c>
      <c r="G37" s="70">
        <v>0</v>
      </c>
      <c r="H37" s="70">
        <v>92512.38</v>
      </c>
      <c r="I37" s="70">
        <v>1082402.8799999999</v>
      </c>
      <c r="J37" s="75">
        <v>1743264.91</v>
      </c>
    </row>
  </sheetData>
  <mergeCells count="11">
    <mergeCell ref="K2:K3"/>
    <mergeCell ref="A4:A5"/>
    <mergeCell ref="A20:B20"/>
    <mergeCell ref="C20:E20"/>
    <mergeCell ref="G20:I20"/>
    <mergeCell ref="A21:B22"/>
    <mergeCell ref="J21:J22"/>
    <mergeCell ref="A23:A24"/>
    <mergeCell ref="A1:B1"/>
    <mergeCell ref="C1:H1"/>
    <mergeCell ref="A2:B3"/>
  </mergeCells>
  <pageMargins left="0.7" right="0.7" top="0.75" bottom="0.75" header="0.3" footer="0.3"/>
  <pageSetup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71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61062</v>
      </c>
      <c r="C4" s="41">
        <v>436</v>
      </c>
      <c r="D4" s="5">
        <v>536</v>
      </c>
      <c r="E4" s="5"/>
    </row>
    <row r="5" spans="1:5">
      <c r="A5" s="4">
        <v>41426</v>
      </c>
      <c r="B5" s="5">
        <v>58022</v>
      </c>
      <c r="C5" s="5">
        <v>240</v>
      </c>
      <c r="D5" s="5">
        <v>623</v>
      </c>
      <c r="E5" s="5"/>
    </row>
    <row r="6" spans="1:5">
      <c r="A6" s="4">
        <v>41456</v>
      </c>
      <c r="B6" s="5">
        <v>71380</v>
      </c>
      <c r="C6" s="41">
        <v>256</v>
      </c>
      <c r="D6" s="5">
        <v>804</v>
      </c>
      <c r="E6" s="5"/>
    </row>
    <row r="7" spans="1:5">
      <c r="A7" s="4">
        <v>41487</v>
      </c>
      <c r="B7" s="5">
        <v>67645</v>
      </c>
      <c r="C7" s="5">
        <v>288</v>
      </c>
      <c r="D7" s="5">
        <v>663</v>
      </c>
      <c r="E7" s="5"/>
    </row>
    <row r="8" spans="1:5">
      <c r="A8" s="4">
        <v>41518</v>
      </c>
      <c r="B8" s="5">
        <v>64669</v>
      </c>
      <c r="C8" s="5">
        <v>507</v>
      </c>
      <c r="D8" s="5">
        <v>847</v>
      </c>
      <c r="E8" s="5"/>
    </row>
    <row r="9" spans="1:5">
      <c r="A9" s="4">
        <v>41548</v>
      </c>
      <c r="B9" s="5">
        <v>62169</v>
      </c>
      <c r="C9" s="5">
        <v>697</v>
      </c>
      <c r="D9" s="5">
        <v>1244</v>
      </c>
      <c r="E9" s="5"/>
    </row>
    <row r="10" spans="1:5">
      <c r="A10" s="4">
        <v>41579</v>
      </c>
      <c r="B10" s="5">
        <v>58952</v>
      </c>
      <c r="C10" s="5">
        <v>1077</v>
      </c>
      <c r="D10" s="5">
        <v>579</v>
      </c>
      <c r="E10" s="5"/>
    </row>
    <row r="11" spans="1:5">
      <c r="A11" s="4">
        <v>41609</v>
      </c>
      <c r="B11" s="5">
        <v>53346</v>
      </c>
      <c r="C11" s="5">
        <v>1409</v>
      </c>
      <c r="D11" s="5">
        <v>513</v>
      </c>
      <c r="E11" s="5"/>
    </row>
    <row r="12" spans="1:5">
      <c r="A12" s="4">
        <v>41640</v>
      </c>
      <c r="B12" s="5">
        <v>55609</v>
      </c>
      <c r="C12" s="5">
        <v>1551</v>
      </c>
      <c r="D12" s="5">
        <v>491</v>
      </c>
      <c r="E12" s="5"/>
    </row>
    <row r="13" spans="1:5">
      <c r="A13" s="4">
        <v>41671</v>
      </c>
      <c r="B13" s="5">
        <v>49430</v>
      </c>
      <c r="C13" s="5">
        <v>1259</v>
      </c>
      <c r="D13" s="5">
        <v>436</v>
      </c>
      <c r="E13" s="5"/>
    </row>
    <row r="14" spans="1:5">
      <c r="A14" s="4">
        <v>41699</v>
      </c>
      <c r="B14" s="5">
        <v>60990</v>
      </c>
      <c r="C14" s="5">
        <v>1004</v>
      </c>
      <c r="D14" s="5">
        <v>515</v>
      </c>
      <c r="E14" s="5"/>
    </row>
    <row r="15" spans="1:5">
      <c r="A15" s="4">
        <v>41730</v>
      </c>
      <c r="B15" s="5">
        <v>58491</v>
      </c>
      <c r="C15" s="5">
        <v>791</v>
      </c>
      <c r="D15" s="5">
        <v>502</v>
      </c>
      <c r="E15" s="5"/>
    </row>
    <row r="16" spans="1:5">
      <c r="A16" s="4">
        <v>41760</v>
      </c>
      <c r="B16" s="5">
        <v>59603</v>
      </c>
      <c r="C16" s="5">
        <v>360</v>
      </c>
      <c r="D16" s="5">
        <v>498</v>
      </c>
      <c r="E16" s="5"/>
    </row>
    <row r="17" spans="1:5">
      <c r="A17" s="4">
        <v>41791</v>
      </c>
      <c r="B17" s="5">
        <v>65366</v>
      </c>
      <c r="C17" s="5">
        <v>116</v>
      </c>
      <c r="D17" s="5">
        <v>501</v>
      </c>
      <c r="E17" s="5"/>
    </row>
    <row r="18" spans="1:5">
      <c r="A18" s="4">
        <v>41821</v>
      </c>
      <c r="B18" s="5">
        <v>71996</v>
      </c>
      <c r="C18" s="23">
        <v>135</v>
      </c>
      <c r="D18" s="5">
        <v>563</v>
      </c>
      <c r="E18" s="5"/>
    </row>
    <row r="19" spans="1:5">
      <c r="A19" s="4">
        <v>41852</v>
      </c>
      <c r="B19" s="5">
        <v>63324</v>
      </c>
      <c r="C19" s="5">
        <v>124</v>
      </c>
      <c r="D19" s="5">
        <v>512</v>
      </c>
      <c r="E19" s="5"/>
    </row>
    <row r="20" spans="1:5">
      <c r="A20" s="4">
        <v>41883</v>
      </c>
      <c r="B20" s="5">
        <v>59835</v>
      </c>
      <c r="C20" s="23">
        <v>272</v>
      </c>
      <c r="D20" s="5">
        <v>712</v>
      </c>
      <c r="E20" s="5"/>
    </row>
    <row r="21" spans="1:5">
      <c r="A21" s="4">
        <v>41913</v>
      </c>
      <c r="B21" s="5">
        <v>57613</v>
      </c>
      <c r="C21" s="5">
        <v>467</v>
      </c>
      <c r="D21" s="5">
        <v>835</v>
      </c>
      <c r="E21" s="5"/>
    </row>
    <row r="22" spans="1:5">
      <c r="A22" s="4">
        <v>41944</v>
      </c>
      <c r="B22" s="5">
        <v>54902</v>
      </c>
      <c r="C22" s="5">
        <v>760</v>
      </c>
      <c r="D22" s="5">
        <v>479</v>
      </c>
      <c r="E22" s="5"/>
    </row>
    <row r="23" spans="1:5">
      <c r="A23" s="4">
        <v>41974</v>
      </c>
      <c r="B23" s="5">
        <v>52609</v>
      </c>
      <c r="C23" s="5">
        <v>1066</v>
      </c>
      <c r="D23" s="5">
        <v>456</v>
      </c>
      <c r="E23" s="5"/>
    </row>
    <row r="24" spans="1:5">
      <c r="A24" s="4">
        <v>42005</v>
      </c>
      <c r="B24" s="5">
        <v>56416</v>
      </c>
      <c r="C24" s="23">
        <v>1461</v>
      </c>
      <c r="D24" s="5">
        <v>521</v>
      </c>
      <c r="E24" s="5"/>
    </row>
    <row r="25" spans="1:5">
      <c r="A25" s="4">
        <v>42036</v>
      </c>
      <c r="B25" s="5">
        <v>52091</v>
      </c>
      <c r="C25" s="5">
        <v>1366</v>
      </c>
      <c r="D25" s="5">
        <v>489</v>
      </c>
      <c r="E25" s="5"/>
    </row>
    <row r="26" spans="1:5">
      <c r="A26" s="4">
        <v>42064</v>
      </c>
      <c r="B26" s="5">
        <v>55905</v>
      </c>
      <c r="C26" s="5">
        <v>1054</v>
      </c>
      <c r="D26" s="5">
        <v>520</v>
      </c>
      <c r="E26" s="5"/>
    </row>
    <row r="27" spans="1:5">
      <c r="A27" s="4">
        <v>42095</v>
      </c>
      <c r="B27" s="5">
        <v>51487</v>
      </c>
      <c r="C27" s="5">
        <v>665</v>
      </c>
      <c r="D27" s="5">
        <v>476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709768</v>
      </c>
      <c r="C36" s="8">
        <f t="shared" ref="C36:E36" si="0">SUM(C12:C23)</f>
        <v>7905</v>
      </c>
      <c r="D36" s="8">
        <f t="shared" si="0"/>
        <v>6500</v>
      </c>
      <c r="E36" s="8">
        <f t="shared" si="0"/>
        <v>0</v>
      </c>
    </row>
    <row r="37" spans="1:5">
      <c r="A37" s="78" t="s">
        <v>145</v>
      </c>
      <c r="B37" s="81">
        <f>SUM(B4:B15)</f>
        <v>721765</v>
      </c>
      <c r="C37" s="81">
        <f t="shared" ref="C37:E37" si="1">SUM(C4:C15)</f>
        <v>9515</v>
      </c>
      <c r="D37" s="81">
        <f t="shared" si="1"/>
        <v>7753</v>
      </c>
      <c r="E37" s="81">
        <f t="shared" si="1"/>
        <v>0</v>
      </c>
    </row>
    <row r="38" spans="1:5">
      <c r="A38" s="78" t="s">
        <v>144</v>
      </c>
      <c r="B38" s="81">
        <f>SUM(B16:B27)</f>
        <v>701147</v>
      </c>
      <c r="C38" s="81">
        <f t="shared" ref="C38:E38" si="2">SUM(C16:C27)</f>
        <v>7846</v>
      </c>
      <c r="D38" s="81">
        <f t="shared" si="2"/>
        <v>6562</v>
      </c>
      <c r="E38" s="81">
        <f t="shared" si="2"/>
        <v>0</v>
      </c>
    </row>
  </sheetData>
  <conditionalFormatting sqref="B5:E5 B15 D15:E15 B4 D4:E4 B7:E14 B6 D6:E6 B16:E36">
    <cfRule type="expression" dxfId="74" priority="3">
      <formula>MOD(ROW(),2)=1</formula>
    </cfRule>
  </conditionalFormatting>
  <conditionalFormatting sqref="C15">
    <cfRule type="expression" dxfId="73" priority="2">
      <formula>MOD(ROW(),2)=1</formula>
    </cfRule>
  </conditionalFormatting>
  <conditionalFormatting sqref="B37:E38">
    <cfRule type="expression" dxfId="72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73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143344</v>
      </c>
      <c r="C4" s="41">
        <v>1</v>
      </c>
      <c r="D4" s="5">
        <v>1427</v>
      </c>
      <c r="E4" s="5"/>
    </row>
    <row r="5" spans="1:5">
      <c r="A5" s="4">
        <v>41426</v>
      </c>
      <c r="B5" s="5">
        <v>158712</v>
      </c>
      <c r="C5" s="5">
        <v>0</v>
      </c>
      <c r="D5" s="5">
        <v>1133</v>
      </c>
      <c r="E5" s="5"/>
    </row>
    <row r="6" spans="1:5">
      <c r="A6" s="4">
        <v>41456</v>
      </c>
      <c r="B6" s="5">
        <v>182969</v>
      </c>
      <c r="C6" s="41">
        <v>0</v>
      </c>
      <c r="D6" s="5">
        <v>853</v>
      </c>
      <c r="E6" s="5"/>
    </row>
    <row r="7" spans="1:5">
      <c r="A7" s="4">
        <v>41487</v>
      </c>
      <c r="B7" s="5">
        <v>181580</v>
      </c>
      <c r="C7" s="5">
        <v>0</v>
      </c>
      <c r="D7" s="5">
        <v>1835</v>
      </c>
      <c r="E7" s="5"/>
    </row>
    <row r="8" spans="1:5">
      <c r="A8" s="4">
        <v>41518</v>
      </c>
      <c r="B8" s="5">
        <v>156321</v>
      </c>
      <c r="C8" s="5">
        <v>0</v>
      </c>
      <c r="D8" s="5">
        <v>964</v>
      </c>
      <c r="E8" s="5"/>
    </row>
    <row r="9" spans="1:5">
      <c r="A9" s="4">
        <v>41548</v>
      </c>
      <c r="B9" s="5">
        <v>133759</v>
      </c>
      <c r="C9" s="5">
        <v>101</v>
      </c>
      <c r="D9" s="5">
        <v>195</v>
      </c>
      <c r="E9" s="5"/>
    </row>
    <row r="10" spans="1:5">
      <c r="A10" s="4">
        <v>41579</v>
      </c>
      <c r="B10" s="5">
        <v>139814</v>
      </c>
      <c r="C10" s="5">
        <v>557</v>
      </c>
      <c r="D10" s="5">
        <v>514</v>
      </c>
      <c r="E10" s="5"/>
    </row>
    <row r="11" spans="1:5">
      <c r="A11" s="4">
        <v>41609</v>
      </c>
      <c r="B11" s="5">
        <v>188040</v>
      </c>
      <c r="C11" s="5">
        <v>1563</v>
      </c>
      <c r="D11" s="5">
        <v>495</v>
      </c>
      <c r="E11" s="5"/>
    </row>
    <row r="12" spans="1:5">
      <c r="A12" s="4">
        <v>41640</v>
      </c>
      <c r="B12" s="5">
        <v>188484</v>
      </c>
      <c r="C12" s="5">
        <v>1617</v>
      </c>
      <c r="D12" s="5">
        <v>37</v>
      </c>
      <c r="E12" s="5"/>
    </row>
    <row r="13" spans="1:5">
      <c r="A13" s="4">
        <v>41671</v>
      </c>
      <c r="B13" s="5">
        <v>219514</v>
      </c>
      <c r="C13" s="5">
        <v>1746</v>
      </c>
      <c r="D13" s="5">
        <v>105</v>
      </c>
      <c r="E13" s="5"/>
    </row>
    <row r="14" spans="1:5">
      <c r="A14" s="4">
        <v>41699</v>
      </c>
      <c r="B14" s="5">
        <v>152507</v>
      </c>
      <c r="C14" s="5">
        <v>779</v>
      </c>
      <c r="D14" s="5">
        <v>619</v>
      </c>
      <c r="E14" s="5"/>
    </row>
    <row r="15" spans="1:5">
      <c r="A15" s="4">
        <v>41730</v>
      </c>
      <c r="B15" s="5">
        <v>137732</v>
      </c>
      <c r="C15" s="5">
        <v>328</v>
      </c>
      <c r="D15" s="5">
        <v>391</v>
      </c>
      <c r="E15" s="5"/>
    </row>
    <row r="16" spans="1:5">
      <c r="A16" s="4">
        <v>41760</v>
      </c>
      <c r="B16" s="5">
        <v>149133</v>
      </c>
      <c r="C16" s="5">
        <v>120</v>
      </c>
      <c r="D16" s="5">
        <v>1427</v>
      </c>
      <c r="E16" s="5"/>
    </row>
    <row r="17" spans="1:5">
      <c r="A17" s="4">
        <v>41791</v>
      </c>
      <c r="B17" s="5">
        <v>153955</v>
      </c>
      <c r="C17" s="5">
        <v>1</v>
      </c>
      <c r="D17" s="5">
        <v>1133</v>
      </c>
      <c r="E17" s="5"/>
    </row>
    <row r="18" spans="1:5">
      <c r="A18" s="4">
        <v>41821</v>
      </c>
      <c r="B18" s="5">
        <v>190679</v>
      </c>
      <c r="C18" s="23">
        <v>1</v>
      </c>
      <c r="D18" s="5">
        <v>853</v>
      </c>
      <c r="E18" s="5"/>
    </row>
    <row r="19" spans="1:5">
      <c r="A19" s="4">
        <v>41852</v>
      </c>
      <c r="B19" s="5">
        <v>179537</v>
      </c>
      <c r="C19" s="5">
        <v>5</v>
      </c>
      <c r="D19" s="5">
        <v>1835</v>
      </c>
      <c r="E19" s="5"/>
    </row>
    <row r="20" spans="1:5">
      <c r="A20" s="4">
        <v>41883</v>
      </c>
      <c r="B20" s="5">
        <v>169525</v>
      </c>
      <c r="C20" s="23">
        <v>19927</v>
      </c>
      <c r="D20" s="5">
        <v>964</v>
      </c>
      <c r="E20" s="5"/>
    </row>
    <row r="21" spans="1:5">
      <c r="A21" s="4">
        <v>41913</v>
      </c>
      <c r="B21" s="5">
        <v>153548</v>
      </c>
      <c r="C21" s="5">
        <v>2</v>
      </c>
      <c r="D21" s="5">
        <v>638</v>
      </c>
      <c r="E21" s="5"/>
    </row>
    <row r="22" spans="1:5">
      <c r="A22" s="4">
        <v>41944</v>
      </c>
      <c r="B22" s="5">
        <v>153416</v>
      </c>
      <c r="C22" s="5">
        <v>587</v>
      </c>
      <c r="D22" s="5">
        <v>514</v>
      </c>
      <c r="E22" s="5"/>
    </row>
    <row r="23" spans="1:5">
      <c r="A23" s="4">
        <v>41974</v>
      </c>
      <c r="B23" s="5">
        <v>140636</v>
      </c>
      <c r="C23" s="5">
        <v>1034</v>
      </c>
      <c r="D23" s="5">
        <v>235</v>
      </c>
      <c r="E23" s="5"/>
    </row>
    <row r="24" spans="1:5">
      <c r="A24" s="4">
        <v>42005</v>
      </c>
      <c r="B24" s="5">
        <v>153328</v>
      </c>
      <c r="C24" s="23">
        <v>1581</v>
      </c>
      <c r="D24" s="5">
        <v>505</v>
      </c>
      <c r="E24" s="5"/>
    </row>
    <row r="25" spans="1:5">
      <c r="A25" s="4">
        <v>42036</v>
      </c>
      <c r="B25" s="5">
        <v>143416</v>
      </c>
      <c r="C25" s="5">
        <v>1628</v>
      </c>
      <c r="D25" s="5">
        <v>400</v>
      </c>
      <c r="E25" s="5"/>
    </row>
    <row r="26" spans="1:5">
      <c r="A26" s="4">
        <v>42064</v>
      </c>
      <c r="B26" s="5">
        <v>155110</v>
      </c>
      <c r="C26" s="5">
        <v>1035</v>
      </c>
      <c r="D26" s="5">
        <v>619</v>
      </c>
      <c r="E26" s="5"/>
    </row>
    <row r="27" spans="1:5">
      <c r="A27" s="4">
        <v>42095</v>
      </c>
      <c r="B27" s="5">
        <v>136364</v>
      </c>
      <c r="C27" s="5">
        <v>276</v>
      </c>
      <c r="D27" s="5">
        <v>391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1988666</v>
      </c>
      <c r="C36" s="8">
        <f t="shared" ref="C36:E36" si="0">SUM(C12:C23)</f>
        <v>26147</v>
      </c>
      <c r="D36" s="8">
        <f t="shared" si="0"/>
        <v>8751</v>
      </c>
      <c r="E36" s="8">
        <f t="shared" si="0"/>
        <v>0</v>
      </c>
    </row>
    <row r="37" spans="1:5">
      <c r="A37" s="78" t="s">
        <v>145</v>
      </c>
      <c r="B37" s="81">
        <f>SUM(B4:B15)</f>
        <v>1982776</v>
      </c>
      <c r="C37" s="81">
        <f t="shared" ref="C37:E37" si="1">SUM(C4:C15)</f>
        <v>6692</v>
      </c>
      <c r="D37" s="81">
        <f t="shared" si="1"/>
        <v>8568</v>
      </c>
      <c r="E37" s="81">
        <f t="shared" si="1"/>
        <v>0</v>
      </c>
    </row>
    <row r="38" spans="1:5">
      <c r="A38" s="78" t="s">
        <v>144</v>
      </c>
      <c r="B38" s="81">
        <f>SUM(B16:B27)</f>
        <v>1878647</v>
      </c>
      <c r="C38" s="81">
        <f t="shared" ref="C38:E38" si="2">SUM(C16:C27)</f>
        <v>26197</v>
      </c>
      <c r="D38" s="81">
        <f t="shared" si="2"/>
        <v>9514</v>
      </c>
      <c r="E38" s="81">
        <f t="shared" si="2"/>
        <v>0</v>
      </c>
    </row>
  </sheetData>
  <conditionalFormatting sqref="B5:E5 D15:E15 B4 D4:E4 B7:E13 B6 D6:E6 B16:E36 E14 B14:C14">
    <cfRule type="expression" dxfId="71" priority="4">
      <formula>MOD(ROW(),2)=1</formula>
    </cfRule>
  </conditionalFormatting>
  <conditionalFormatting sqref="D14">
    <cfRule type="expression" dxfId="70" priority="3">
      <formula>MOD(ROW(),2)=1</formula>
    </cfRule>
  </conditionalFormatting>
  <conditionalFormatting sqref="B15:C15">
    <cfRule type="expression" dxfId="69" priority="2">
      <formula>MOD(ROW(),2)=1</formula>
    </cfRule>
  </conditionalFormatting>
  <conditionalFormatting sqref="B37:E38">
    <cfRule type="expression" dxfId="68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74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41736</v>
      </c>
      <c r="C4" s="41">
        <v>37</v>
      </c>
      <c r="D4" s="5">
        <v>56</v>
      </c>
      <c r="E4" s="5">
        <v>9</v>
      </c>
    </row>
    <row r="5" spans="1:5">
      <c r="A5" s="4">
        <v>41426</v>
      </c>
      <c r="B5" s="5">
        <v>40767</v>
      </c>
      <c r="C5" s="5">
        <v>46</v>
      </c>
      <c r="D5" s="5">
        <v>112</v>
      </c>
      <c r="E5" s="5">
        <v>1</v>
      </c>
    </row>
    <row r="6" spans="1:5">
      <c r="A6" s="4">
        <v>41456</v>
      </c>
      <c r="B6" s="5">
        <v>41806</v>
      </c>
      <c r="C6" s="41">
        <v>23</v>
      </c>
      <c r="D6" s="5">
        <v>82</v>
      </c>
      <c r="E6" s="5">
        <v>0</v>
      </c>
    </row>
    <row r="7" spans="1:5">
      <c r="A7" s="4">
        <v>41487</v>
      </c>
      <c r="B7" s="5">
        <v>40897</v>
      </c>
      <c r="C7" s="5">
        <v>20</v>
      </c>
      <c r="D7" s="5">
        <v>77</v>
      </c>
      <c r="E7" s="5">
        <v>4</v>
      </c>
    </row>
    <row r="8" spans="1:5">
      <c r="A8" s="4">
        <v>41518</v>
      </c>
      <c r="B8" s="5">
        <v>43064</v>
      </c>
      <c r="C8" s="5">
        <v>15</v>
      </c>
      <c r="D8" s="5">
        <v>154</v>
      </c>
      <c r="E8" s="5">
        <v>4</v>
      </c>
    </row>
    <row r="9" spans="1:5">
      <c r="A9" s="4">
        <v>41548</v>
      </c>
      <c r="B9" s="5">
        <v>47498</v>
      </c>
      <c r="C9" s="5">
        <v>70</v>
      </c>
      <c r="D9" s="5">
        <v>139</v>
      </c>
      <c r="E9" s="5">
        <v>169</v>
      </c>
    </row>
    <row r="10" spans="1:5">
      <c r="A10" s="4">
        <v>41579</v>
      </c>
      <c r="B10" s="5">
        <v>46877</v>
      </c>
      <c r="C10" s="5">
        <v>241</v>
      </c>
      <c r="D10" s="5">
        <v>218</v>
      </c>
      <c r="E10" s="5">
        <v>505</v>
      </c>
    </row>
    <row r="11" spans="1:5">
      <c r="A11" s="4">
        <v>41609</v>
      </c>
      <c r="B11" s="5">
        <v>46102</v>
      </c>
      <c r="C11" s="5">
        <v>255</v>
      </c>
      <c r="D11" s="5">
        <v>157</v>
      </c>
      <c r="E11" s="5">
        <v>849</v>
      </c>
    </row>
    <row r="12" spans="1:5">
      <c r="A12" s="4">
        <v>41640</v>
      </c>
      <c r="B12" s="5">
        <v>49310</v>
      </c>
      <c r="C12" s="5">
        <v>295</v>
      </c>
      <c r="D12" s="5">
        <v>246</v>
      </c>
      <c r="E12" s="5">
        <v>1206</v>
      </c>
    </row>
    <row r="13" spans="1:5">
      <c r="A13" s="4">
        <v>41671</v>
      </c>
      <c r="B13" s="5">
        <v>48041</v>
      </c>
      <c r="C13" s="5">
        <v>247</v>
      </c>
      <c r="D13" s="5">
        <v>120</v>
      </c>
      <c r="E13" s="5">
        <v>751</v>
      </c>
    </row>
    <row r="14" spans="1:5">
      <c r="A14" s="4">
        <v>41699</v>
      </c>
      <c r="B14" s="5">
        <v>50570</v>
      </c>
      <c r="C14" s="5">
        <v>216</v>
      </c>
      <c r="D14" s="5">
        <v>108</v>
      </c>
      <c r="E14" s="5">
        <v>148</v>
      </c>
    </row>
    <row r="15" spans="1:5">
      <c r="A15" s="4">
        <v>41730</v>
      </c>
      <c r="B15" s="5">
        <v>48643</v>
      </c>
      <c r="C15" s="5">
        <v>163</v>
      </c>
      <c r="D15" s="5">
        <v>109</v>
      </c>
      <c r="E15" s="5">
        <v>45</v>
      </c>
    </row>
    <row r="16" spans="1:5">
      <c r="A16" s="4">
        <v>41760</v>
      </c>
      <c r="B16" s="5">
        <v>39135</v>
      </c>
      <c r="C16" s="5">
        <v>53</v>
      </c>
      <c r="D16" s="5">
        <v>120</v>
      </c>
      <c r="E16" s="5">
        <v>16</v>
      </c>
    </row>
    <row r="17" spans="1:5">
      <c r="A17" s="4">
        <v>41791</v>
      </c>
      <c r="B17" s="5">
        <v>36134</v>
      </c>
      <c r="C17" s="5">
        <v>13</v>
      </c>
      <c r="D17" s="5">
        <v>306</v>
      </c>
      <c r="E17" s="5">
        <v>0</v>
      </c>
    </row>
    <row r="18" spans="1:5">
      <c r="A18" s="4">
        <v>41821</v>
      </c>
      <c r="B18" s="5">
        <v>37898</v>
      </c>
      <c r="C18" s="23">
        <v>1</v>
      </c>
      <c r="D18" s="5">
        <v>178</v>
      </c>
      <c r="E18" s="5">
        <v>0</v>
      </c>
    </row>
    <row r="19" spans="1:5">
      <c r="A19" s="4">
        <v>41852</v>
      </c>
      <c r="B19" s="5">
        <v>36904</v>
      </c>
      <c r="C19" s="5">
        <v>0</v>
      </c>
      <c r="D19" s="5">
        <v>101</v>
      </c>
      <c r="E19" s="5">
        <v>0</v>
      </c>
    </row>
    <row r="20" spans="1:5">
      <c r="A20" s="4">
        <v>41883</v>
      </c>
      <c r="B20" s="5">
        <v>40026</v>
      </c>
      <c r="C20" s="23">
        <v>0</v>
      </c>
      <c r="D20" s="5">
        <v>154</v>
      </c>
      <c r="E20" s="5">
        <v>3</v>
      </c>
    </row>
    <row r="21" spans="1:5">
      <c r="A21" s="4">
        <v>41913</v>
      </c>
      <c r="B21" s="5">
        <v>45013</v>
      </c>
      <c r="C21" s="5">
        <v>0</v>
      </c>
      <c r="D21" s="5">
        <v>139</v>
      </c>
      <c r="E21" s="5">
        <v>125</v>
      </c>
    </row>
    <row r="22" spans="1:5">
      <c r="A22" s="4">
        <v>41944</v>
      </c>
      <c r="B22" s="5">
        <v>46918</v>
      </c>
      <c r="C22" s="5">
        <v>265</v>
      </c>
      <c r="D22" s="5">
        <v>218</v>
      </c>
      <c r="E22" s="5">
        <v>358</v>
      </c>
    </row>
    <row r="23" spans="1:5">
      <c r="A23" s="4">
        <v>41974</v>
      </c>
      <c r="B23" s="5">
        <v>46384</v>
      </c>
      <c r="C23" s="5">
        <v>302</v>
      </c>
      <c r="D23" s="5">
        <v>157</v>
      </c>
      <c r="E23" s="5">
        <v>642</v>
      </c>
    </row>
    <row r="24" spans="1:5">
      <c r="A24" s="4">
        <v>42005</v>
      </c>
      <c r="B24" s="5">
        <v>47177</v>
      </c>
      <c r="C24" s="23">
        <v>349</v>
      </c>
      <c r="D24" s="5">
        <v>246</v>
      </c>
      <c r="E24" s="5">
        <v>1006</v>
      </c>
    </row>
    <row r="25" spans="1:5">
      <c r="A25" s="4">
        <v>42036</v>
      </c>
      <c r="B25" s="5">
        <v>45521</v>
      </c>
      <c r="C25" s="5">
        <v>325</v>
      </c>
      <c r="D25" s="5">
        <v>108</v>
      </c>
      <c r="E25" s="5">
        <v>1138</v>
      </c>
    </row>
    <row r="26" spans="1:5">
      <c r="A26" s="4">
        <v>42064</v>
      </c>
      <c r="B26" s="5">
        <v>49445</v>
      </c>
      <c r="C26" s="5">
        <v>298</v>
      </c>
      <c r="D26" s="5">
        <v>109</v>
      </c>
      <c r="E26" s="5">
        <v>495</v>
      </c>
    </row>
    <row r="27" spans="1:5">
      <c r="A27" s="4">
        <v>42095</v>
      </c>
      <c r="B27" s="5">
        <v>45517</v>
      </c>
      <c r="C27" s="5">
        <v>220</v>
      </c>
      <c r="D27" s="5">
        <v>109</v>
      </c>
      <c r="E27" s="5">
        <v>96</v>
      </c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524976</v>
      </c>
      <c r="C36" s="8">
        <f t="shared" ref="C36:E36" si="0">SUM(C12:C23)</f>
        <v>1555</v>
      </c>
      <c r="D36" s="8">
        <f t="shared" si="0"/>
        <v>1956</v>
      </c>
      <c r="E36" s="8">
        <f t="shared" si="0"/>
        <v>3294</v>
      </c>
    </row>
    <row r="37" spans="1:5">
      <c r="A37" s="78" t="s">
        <v>145</v>
      </c>
      <c r="B37" s="81">
        <f>SUM(B4:B15)</f>
        <v>545311</v>
      </c>
      <c r="C37" s="81">
        <f t="shared" ref="C37:E37" si="1">SUM(C4:C15)</f>
        <v>1628</v>
      </c>
      <c r="D37" s="81">
        <f t="shared" si="1"/>
        <v>1578</v>
      </c>
      <c r="E37" s="81">
        <f t="shared" si="1"/>
        <v>3691</v>
      </c>
    </row>
    <row r="38" spans="1:5">
      <c r="A38" s="78" t="s">
        <v>144</v>
      </c>
      <c r="B38" s="81">
        <f>SUM(B16:B27)</f>
        <v>516072</v>
      </c>
      <c r="C38" s="81">
        <f t="shared" ref="C38:E38" si="2">SUM(C16:C27)</f>
        <v>1826</v>
      </c>
      <c r="D38" s="81">
        <f t="shared" si="2"/>
        <v>1945</v>
      </c>
      <c r="E38" s="81">
        <f t="shared" si="2"/>
        <v>3879</v>
      </c>
    </row>
  </sheetData>
  <conditionalFormatting sqref="B5:E5 D15:E15 B4 D4:E4 B7:E13 B6 D6:E6 E14 B14:C14 B16:E36">
    <cfRule type="expression" dxfId="67" priority="4">
      <formula>MOD(ROW(),2)=1</formula>
    </cfRule>
  </conditionalFormatting>
  <conditionalFormatting sqref="D14">
    <cfRule type="expression" dxfId="66" priority="3">
      <formula>MOD(ROW(),2)=1</formula>
    </cfRule>
  </conditionalFormatting>
  <conditionalFormatting sqref="B15:C15">
    <cfRule type="expression" dxfId="65" priority="2">
      <formula>MOD(ROW(),2)=1</formula>
    </cfRule>
  </conditionalFormatting>
  <conditionalFormatting sqref="B37:E38">
    <cfRule type="expression" dxfId="64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75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153410</v>
      </c>
      <c r="C4" s="41">
        <v>75</v>
      </c>
      <c r="D4" s="5">
        <v>295</v>
      </c>
      <c r="E4" s="5">
        <v>4698</v>
      </c>
    </row>
    <row r="5" spans="1:5">
      <c r="A5" s="4">
        <v>41426</v>
      </c>
      <c r="B5" s="5">
        <v>185158</v>
      </c>
      <c r="C5" s="5">
        <v>70</v>
      </c>
      <c r="D5" s="5">
        <v>452</v>
      </c>
      <c r="E5" s="5">
        <v>3915</v>
      </c>
    </row>
    <row r="6" spans="1:5">
      <c r="A6" s="4">
        <v>41456</v>
      </c>
      <c r="B6" s="5">
        <v>240259</v>
      </c>
      <c r="C6" s="41">
        <v>60</v>
      </c>
      <c r="D6" s="5">
        <v>1806</v>
      </c>
      <c r="E6" s="5">
        <v>3714</v>
      </c>
    </row>
    <row r="7" spans="1:5">
      <c r="A7" s="4">
        <v>41487</v>
      </c>
      <c r="B7" s="5">
        <v>232141</v>
      </c>
      <c r="C7" s="5">
        <v>61</v>
      </c>
      <c r="D7" s="5">
        <v>2403</v>
      </c>
      <c r="E7" s="5">
        <v>3628</v>
      </c>
    </row>
    <row r="8" spans="1:5">
      <c r="A8" s="4">
        <v>41518</v>
      </c>
      <c r="B8" s="5">
        <v>148908</v>
      </c>
      <c r="C8" s="5">
        <v>21</v>
      </c>
      <c r="D8" s="5">
        <v>1926</v>
      </c>
      <c r="E8" s="5">
        <v>3628</v>
      </c>
    </row>
    <row r="9" spans="1:5">
      <c r="A9" s="4">
        <v>41548</v>
      </c>
      <c r="B9" s="5">
        <v>97505</v>
      </c>
      <c r="C9" s="5">
        <v>74</v>
      </c>
      <c r="D9" s="5">
        <v>1707</v>
      </c>
      <c r="E9" s="5">
        <v>3978</v>
      </c>
    </row>
    <row r="10" spans="1:5">
      <c r="A10" s="4">
        <v>41579</v>
      </c>
      <c r="B10" s="5">
        <v>75019</v>
      </c>
      <c r="C10" s="5">
        <v>264</v>
      </c>
      <c r="D10" s="5">
        <v>1503</v>
      </c>
      <c r="E10" s="5">
        <v>6304</v>
      </c>
    </row>
    <row r="11" spans="1:5">
      <c r="A11" s="4">
        <v>41609</v>
      </c>
      <c r="B11" s="5">
        <v>72474</v>
      </c>
      <c r="C11" s="5">
        <v>373</v>
      </c>
      <c r="D11" s="5">
        <v>1273</v>
      </c>
      <c r="E11" s="5">
        <v>5620</v>
      </c>
    </row>
    <row r="12" spans="1:5">
      <c r="A12" s="4">
        <v>41640</v>
      </c>
      <c r="B12" s="5">
        <v>79787</v>
      </c>
      <c r="C12" s="5">
        <v>458</v>
      </c>
      <c r="D12" s="5">
        <v>1166</v>
      </c>
      <c r="E12" s="5">
        <v>4462</v>
      </c>
    </row>
    <row r="13" spans="1:5">
      <c r="A13" s="4">
        <v>41671</v>
      </c>
      <c r="B13" s="5">
        <v>79272</v>
      </c>
      <c r="C13" s="5">
        <v>463</v>
      </c>
      <c r="D13" s="5">
        <v>916</v>
      </c>
      <c r="E13" s="5">
        <v>5413</v>
      </c>
    </row>
    <row r="14" spans="1:5">
      <c r="A14" s="4">
        <v>41699</v>
      </c>
      <c r="B14" s="5">
        <v>84614</v>
      </c>
      <c r="C14" s="5">
        <v>364</v>
      </c>
      <c r="D14" s="5">
        <v>160</v>
      </c>
      <c r="E14" s="5">
        <v>3518</v>
      </c>
    </row>
    <row r="15" spans="1:5">
      <c r="A15" s="4">
        <v>41730</v>
      </c>
      <c r="B15" s="5">
        <v>83298</v>
      </c>
      <c r="C15" s="5">
        <v>261</v>
      </c>
      <c r="D15" s="5">
        <v>117</v>
      </c>
      <c r="E15" s="5">
        <v>6228</v>
      </c>
    </row>
    <row r="16" spans="1:5">
      <c r="A16" s="4">
        <v>41760</v>
      </c>
      <c r="B16" s="5">
        <v>118662</v>
      </c>
      <c r="C16" s="5">
        <v>74</v>
      </c>
      <c r="D16" s="5">
        <v>321</v>
      </c>
      <c r="E16" s="5">
        <v>3111</v>
      </c>
    </row>
    <row r="17" spans="1:5">
      <c r="A17" s="4">
        <v>41791</v>
      </c>
      <c r="B17" s="5">
        <v>179490</v>
      </c>
      <c r="C17" s="5">
        <v>2</v>
      </c>
      <c r="D17" s="5">
        <v>464</v>
      </c>
      <c r="E17" s="5">
        <v>2831</v>
      </c>
    </row>
    <row r="18" spans="1:5">
      <c r="A18" s="4">
        <v>41821</v>
      </c>
      <c r="B18" s="5">
        <v>182996</v>
      </c>
      <c r="C18" s="23">
        <v>0</v>
      </c>
      <c r="D18" s="5">
        <v>575</v>
      </c>
      <c r="E18" s="5">
        <v>2491</v>
      </c>
    </row>
    <row r="19" spans="1:5">
      <c r="A19" s="4">
        <v>41852</v>
      </c>
      <c r="B19" s="5">
        <v>160970</v>
      </c>
      <c r="C19" s="5">
        <v>5</v>
      </c>
      <c r="D19" s="5">
        <v>429</v>
      </c>
      <c r="E19" s="5">
        <v>1918</v>
      </c>
    </row>
    <row r="20" spans="1:5">
      <c r="A20" s="4">
        <v>41883</v>
      </c>
      <c r="B20" s="5">
        <v>178719</v>
      </c>
      <c r="C20" s="23">
        <v>679</v>
      </c>
      <c r="D20" s="5">
        <v>561</v>
      </c>
      <c r="E20" s="5">
        <v>2325</v>
      </c>
    </row>
    <row r="21" spans="1:5">
      <c r="A21" s="4">
        <v>41913</v>
      </c>
      <c r="B21" s="5">
        <v>96748</v>
      </c>
      <c r="C21" s="5">
        <v>10</v>
      </c>
      <c r="D21" s="5">
        <v>1707</v>
      </c>
      <c r="E21" s="5">
        <v>3313</v>
      </c>
    </row>
    <row r="22" spans="1:5">
      <c r="A22" s="4">
        <v>41944</v>
      </c>
      <c r="B22" s="5">
        <v>76146</v>
      </c>
      <c r="C22" s="5">
        <v>382</v>
      </c>
      <c r="D22" s="5">
        <v>1503</v>
      </c>
      <c r="E22" s="5">
        <v>4237</v>
      </c>
    </row>
    <row r="23" spans="1:5">
      <c r="A23" s="4">
        <v>41974</v>
      </c>
      <c r="B23" s="5">
        <v>74425</v>
      </c>
      <c r="C23" s="5">
        <v>333</v>
      </c>
      <c r="D23" s="5">
        <v>144</v>
      </c>
      <c r="E23" s="5">
        <v>5859</v>
      </c>
    </row>
    <row r="24" spans="1:5">
      <c r="A24" s="4">
        <v>42005</v>
      </c>
      <c r="B24" s="5">
        <v>80656</v>
      </c>
      <c r="C24" s="23">
        <v>445</v>
      </c>
      <c r="D24" s="5">
        <v>217</v>
      </c>
      <c r="E24" s="5">
        <v>5424</v>
      </c>
    </row>
    <row r="25" spans="1:5">
      <c r="A25" s="4">
        <v>42036</v>
      </c>
      <c r="B25" s="5">
        <v>77154</v>
      </c>
      <c r="C25" s="5">
        <v>442</v>
      </c>
      <c r="D25" s="5">
        <v>188</v>
      </c>
      <c r="E25" s="5">
        <v>5913</v>
      </c>
    </row>
    <row r="26" spans="1:5">
      <c r="A26" s="4">
        <v>42064</v>
      </c>
      <c r="B26" s="5">
        <v>85313</v>
      </c>
      <c r="C26" s="5">
        <v>335</v>
      </c>
      <c r="D26" s="5">
        <v>366</v>
      </c>
      <c r="E26" s="5">
        <v>4703</v>
      </c>
    </row>
    <row r="27" spans="1:5">
      <c r="A27" s="4">
        <v>42095</v>
      </c>
      <c r="B27" s="5">
        <v>82201</v>
      </c>
      <c r="C27" s="5">
        <v>184</v>
      </c>
      <c r="D27" s="5">
        <v>375</v>
      </c>
      <c r="E27" s="5">
        <v>4441</v>
      </c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1395127</v>
      </c>
      <c r="C36" s="8">
        <f t="shared" ref="C36:E36" si="0">SUM(C12:C23)</f>
        <v>3031</v>
      </c>
      <c r="D36" s="8">
        <f t="shared" si="0"/>
        <v>8063</v>
      </c>
      <c r="E36" s="8">
        <f t="shared" si="0"/>
        <v>45706</v>
      </c>
    </row>
    <row r="37" spans="1:5">
      <c r="A37" s="78" t="s">
        <v>145</v>
      </c>
      <c r="B37" s="81">
        <f>SUM(B4:B15)</f>
        <v>1531845</v>
      </c>
      <c r="C37" s="81">
        <f t="shared" ref="C37:E37" si="1">SUM(C4:C15)</f>
        <v>2544</v>
      </c>
      <c r="D37" s="81">
        <f t="shared" si="1"/>
        <v>13724</v>
      </c>
      <c r="E37" s="81">
        <f t="shared" si="1"/>
        <v>55106</v>
      </c>
    </row>
    <row r="38" spans="1:5">
      <c r="A38" s="78" t="s">
        <v>144</v>
      </c>
      <c r="B38" s="81">
        <f>SUM(B16:B27)</f>
        <v>1393480</v>
      </c>
      <c r="C38" s="81">
        <f t="shared" ref="C38:E38" si="2">SUM(C16:C27)</f>
        <v>2891</v>
      </c>
      <c r="D38" s="81">
        <f t="shared" si="2"/>
        <v>6850</v>
      </c>
      <c r="E38" s="81">
        <f t="shared" si="2"/>
        <v>46566</v>
      </c>
    </row>
  </sheetData>
  <conditionalFormatting sqref="B5:E5 D15:E15 B4 D4:E4 B7:E13 B6 D6:E6 E14 B14:C14 B16:E36">
    <cfRule type="expression" dxfId="63" priority="4">
      <formula>MOD(ROW(),2)=1</formula>
    </cfRule>
  </conditionalFormatting>
  <conditionalFormatting sqref="D14">
    <cfRule type="expression" dxfId="62" priority="3">
      <formula>MOD(ROW(),2)=1</formula>
    </cfRule>
  </conditionalFormatting>
  <conditionalFormatting sqref="B15:C15">
    <cfRule type="expression" dxfId="61" priority="2">
      <formula>MOD(ROW(),2)=1</formula>
    </cfRule>
  </conditionalFormatting>
  <conditionalFormatting sqref="B37:E38">
    <cfRule type="expression" dxfId="60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77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10765</v>
      </c>
      <c r="C4" s="41"/>
      <c r="D4" s="5">
        <v>1113</v>
      </c>
      <c r="E4" s="5">
        <v>2</v>
      </c>
    </row>
    <row r="5" spans="1:5">
      <c r="A5" s="4">
        <v>41426</v>
      </c>
      <c r="B5" s="5">
        <v>11645</v>
      </c>
      <c r="C5" s="5"/>
      <c r="D5" s="5">
        <v>1098</v>
      </c>
      <c r="E5" s="5">
        <v>1</v>
      </c>
    </row>
    <row r="6" spans="1:5">
      <c r="A6" s="4">
        <v>41456</v>
      </c>
      <c r="B6" s="5">
        <v>14217</v>
      </c>
      <c r="C6" s="41"/>
      <c r="D6" s="5">
        <v>1143</v>
      </c>
      <c r="E6" s="5">
        <v>7</v>
      </c>
    </row>
    <row r="7" spans="1:5">
      <c r="A7" s="4">
        <v>41487</v>
      </c>
      <c r="B7" s="5">
        <v>11752</v>
      </c>
      <c r="C7" s="5"/>
      <c r="D7" s="5">
        <v>1134</v>
      </c>
      <c r="E7" s="5">
        <v>93</v>
      </c>
    </row>
    <row r="8" spans="1:5">
      <c r="A8" s="4">
        <v>41518</v>
      </c>
      <c r="B8" s="5">
        <v>9988</v>
      </c>
      <c r="C8" s="5"/>
      <c r="D8" s="5">
        <v>1092</v>
      </c>
      <c r="E8" s="5">
        <v>93</v>
      </c>
    </row>
    <row r="9" spans="1:5">
      <c r="A9" s="4">
        <v>41548</v>
      </c>
      <c r="B9" s="5">
        <v>10354</v>
      </c>
      <c r="C9" s="5"/>
      <c r="D9" s="5">
        <v>1115</v>
      </c>
      <c r="E9" s="5">
        <v>1217</v>
      </c>
    </row>
    <row r="10" spans="1:5">
      <c r="A10" s="4">
        <v>41579</v>
      </c>
      <c r="B10" s="5">
        <v>12179</v>
      </c>
      <c r="C10" s="5"/>
      <c r="D10" s="5">
        <v>1088</v>
      </c>
      <c r="E10" s="5">
        <v>4030</v>
      </c>
    </row>
    <row r="11" spans="1:5">
      <c r="A11" s="4">
        <v>41609</v>
      </c>
      <c r="B11" s="5">
        <v>14283</v>
      </c>
      <c r="C11" s="5"/>
      <c r="D11" s="5">
        <v>610</v>
      </c>
      <c r="E11" s="5">
        <v>5536</v>
      </c>
    </row>
    <row r="12" spans="1:5">
      <c r="A12" s="4">
        <v>41640</v>
      </c>
      <c r="B12" s="5">
        <v>15156</v>
      </c>
      <c r="C12" s="5"/>
      <c r="D12" s="5">
        <v>14</v>
      </c>
      <c r="E12" s="5">
        <v>6749</v>
      </c>
    </row>
    <row r="13" spans="1:5">
      <c r="A13" s="4">
        <v>41671</v>
      </c>
      <c r="B13" s="5">
        <v>11743</v>
      </c>
      <c r="C13" s="5"/>
      <c r="D13" s="5">
        <v>1037</v>
      </c>
      <c r="E13" s="5">
        <v>6053</v>
      </c>
    </row>
    <row r="14" spans="1:5">
      <c r="A14" s="4">
        <v>41699</v>
      </c>
      <c r="B14" s="5">
        <v>12376</v>
      </c>
      <c r="C14" s="5"/>
      <c r="D14" s="5">
        <v>1123</v>
      </c>
      <c r="E14" s="5">
        <v>1446</v>
      </c>
    </row>
    <row r="15" spans="1:5">
      <c r="A15" s="4">
        <v>41730</v>
      </c>
      <c r="B15" s="5">
        <v>11019</v>
      </c>
      <c r="C15" s="5"/>
      <c r="D15" s="5">
        <v>1083</v>
      </c>
      <c r="E15" s="5">
        <v>1118</v>
      </c>
    </row>
    <row r="16" spans="1:5">
      <c r="A16" s="4">
        <v>41760</v>
      </c>
      <c r="B16" s="5">
        <v>9386</v>
      </c>
      <c r="C16" s="5"/>
      <c r="D16" s="5">
        <v>1138</v>
      </c>
      <c r="E16" s="5">
        <v>569</v>
      </c>
    </row>
    <row r="17" spans="1:5">
      <c r="A17" s="4">
        <v>41791</v>
      </c>
      <c r="B17" s="5">
        <v>10471</v>
      </c>
      <c r="C17" s="5"/>
      <c r="D17" s="5">
        <v>121</v>
      </c>
      <c r="E17" s="5">
        <v>37</v>
      </c>
    </row>
    <row r="18" spans="1:5">
      <c r="A18" s="4">
        <v>41821</v>
      </c>
      <c r="B18" s="5">
        <v>10863</v>
      </c>
      <c r="C18" s="23"/>
      <c r="D18" s="5">
        <v>100</v>
      </c>
      <c r="E18" s="5">
        <v>8</v>
      </c>
    </row>
    <row r="19" spans="1:5">
      <c r="A19" s="4">
        <v>41852</v>
      </c>
      <c r="B19" s="5">
        <v>9919</v>
      </c>
      <c r="C19" s="5"/>
      <c r="D19" s="5">
        <v>13</v>
      </c>
      <c r="E19" s="5">
        <v>122</v>
      </c>
    </row>
    <row r="20" spans="1:5">
      <c r="A20" s="4">
        <v>41883</v>
      </c>
      <c r="B20" s="5">
        <v>10679</v>
      </c>
      <c r="C20" s="23"/>
      <c r="D20" s="5">
        <v>134</v>
      </c>
      <c r="E20" s="5">
        <v>1</v>
      </c>
    </row>
    <row r="21" spans="1:5">
      <c r="A21" s="4">
        <v>41913</v>
      </c>
      <c r="B21" s="5">
        <v>10611</v>
      </c>
      <c r="C21" s="5"/>
      <c r="D21" s="5">
        <v>1115</v>
      </c>
      <c r="E21" s="5">
        <v>505</v>
      </c>
    </row>
    <row r="22" spans="1:5">
      <c r="A22" s="4">
        <v>41944</v>
      </c>
      <c r="B22" s="5">
        <v>11611</v>
      </c>
      <c r="C22" s="5"/>
      <c r="D22" s="5">
        <v>770</v>
      </c>
      <c r="E22" s="5">
        <v>3113</v>
      </c>
    </row>
    <row r="23" spans="1:5">
      <c r="A23" s="4">
        <v>41974</v>
      </c>
      <c r="B23" s="5">
        <v>13284</v>
      </c>
      <c r="C23" s="5"/>
      <c r="D23" s="5">
        <v>1101</v>
      </c>
      <c r="E23" s="5">
        <v>4121</v>
      </c>
    </row>
    <row r="24" spans="1:5">
      <c r="A24" s="4">
        <v>42005</v>
      </c>
      <c r="B24" s="5">
        <v>15188</v>
      </c>
      <c r="C24" s="23"/>
      <c r="D24" s="5">
        <v>1101</v>
      </c>
      <c r="E24" s="5">
        <v>6003</v>
      </c>
    </row>
    <row r="25" spans="1:5">
      <c r="A25" s="4">
        <v>42036</v>
      </c>
      <c r="B25" s="5">
        <v>13368</v>
      </c>
      <c r="C25" s="5"/>
      <c r="D25" s="5">
        <v>991</v>
      </c>
      <c r="E25" s="5">
        <v>6856</v>
      </c>
    </row>
    <row r="26" spans="1:5">
      <c r="A26" s="4">
        <v>42064</v>
      </c>
      <c r="B26" s="5">
        <v>12038</v>
      </c>
      <c r="C26" s="5"/>
      <c r="D26" s="5">
        <v>1082</v>
      </c>
      <c r="E26" s="5">
        <v>4012</v>
      </c>
    </row>
    <row r="27" spans="1:5">
      <c r="A27" s="4">
        <v>42095</v>
      </c>
      <c r="B27" s="5">
        <v>10325</v>
      </c>
      <c r="C27" s="5"/>
      <c r="D27" s="5">
        <v>1039</v>
      </c>
      <c r="E27" s="5">
        <v>1704</v>
      </c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137118</v>
      </c>
      <c r="C36" s="8">
        <f t="shared" ref="C36:E36" si="0">SUM(C12:C23)</f>
        <v>0</v>
      </c>
      <c r="D36" s="8">
        <f t="shared" si="0"/>
        <v>7749</v>
      </c>
      <c r="E36" s="8">
        <f t="shared" si="0"/>
        <v>23842</v>
      </c>
    </row>
    <row r="37" spans="1:5">
      <c r="A37" s="78" t="s">
        <v>145</v>
      </c>
      <c r="B37" s="81">
        <f>SUM(B4:B15)</f>
        <v>145477</v>
      </c>
      <c r="C37" s="81">
        <f t="shared" ref="C37:E37" si="1">SUM(C4:C15)</f>
        <v>0</v>
      </c>
      <c r="D37" s="81">
        <f t="shared" si="1"/>
        <v>11650</v>
      </c>
      <c r="E37" s="81">
        <f t="shared" si="1"/>
        <v>26345</v>
      </c>
    </row>
    <row r="38" spans="1:5">
      <c r="A38" s="78" t="s">
        <v>144</v>
      </c>
      <c r="B38" s="81">
        <f>SUM(B16:B27)</f>
        <v>137743</v>
      </c>
      <c r="C38" s="81">
        <f t="shared" ref="C38:E38" si="2">SUM(C16:C27)</f>
        <v>0</v>
      </c>
      <c r="D38" s="81">
        <f t="shared" si="2"/>
        <v>8705</v>
      </c>
      <c r="E38" s="81">
        <f t="shared" si="2"/>
        <v>27051</v>
      </c>
    </row>
  </sheetData>
  <conditionalFormatting sqref="B5:E5 D15:E15 B4 D4:E4 B7:E13 B6 D6:E6 E14 B14:C14 B16:E36">
    <cfRule type="expression" dxfId="59" priority="6">
      <formula>MOD(ROW(),2)=1</formula>
    </cfRule>
  </conditionalFormatting>
  <conditionalFormatting sqref="D14">
    <cfRule type="expression" dxfId="58" priority="5">
      <formula>MOD(ROW(),2)=1</formula>
    </cfRule>
  </conditionalFormatting>
  <conditionalFormatting sqref="B15:C15">
    <cfRule type="expression" dxfId="57" priority="4">
      <formula>MOD(ROW(),2)=1</formula>
    </cfRule>
  </conditionalFormatting>
  <conditionalFormatting sqref="D14">
    <cfRule type="expression" dxfId="56" priority="3">
      <formula>MOD(ROW(),2)=1</formula>
    </cfRule>
  </conditionalFormatting>
  <conditionalFormatting sqref="E14">
    <cfRule type="expression" dxfId="55" priority="2">
      <formula>MOD(ROW(),2)=1</formula>
    </cfRule>
  </conditionalFormatting>
  <conditionalFormatting sqref="B37:E38">
    <cfRule type="expression" dxfId="54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78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94229</v>
      </c>
      <c r="C4" s="41">
        <v>143</v>
      </c>
      <c r="D4" s="5">
        <v>712</v>
      </c>
      <c r="E4" s="5"/>
    </row>
    <row r="5" spans="1:5">
      <c r="A5" s="4">
        <v>41426</v>
      </c>
      <c r="B5" s="5">
        <v>112064</v>
      </c>
      <c r="C5" s="5">
        <v>73</v>
      </c>
      <c r="D5" s="5">
        <v>666</v>
      </c>
      <c r="E5" s="5"/>
    </row>
    <row r="6" spans="1:5">
      <c r="A6" s="4">
        <v>41456</v>
      </c>
      <c r="B6" s="5">
        <v>145362</v>
      </c>
      <c r="C6" s="41">
        <v>78</v>
      </c>
      <c r="D6" s="5">
        <v>698</v>
      </c>
      <c r="E6" s="5"/>
    </row>
    <row r="7" spans="1:5">
      <c r="A7" s="4">
        <v>41487</v>
      </c>
      <c r="B7" s="5">
        <v>127872</v>
      </c>
      <c r="C7" s="5">
        <v>71</v>
      </c>
      <c r="D7" s="5">
        <v>718</v>
      </c>
      <c r="E7" s="5"/>
    </row>
    <row r="8" spans="1:5">
      <c r="A8" s="4">
        <v>41518</v>
      </c>
      <c r="B8" s="5">
        <v>95596</v>
      </c>
      <c r="C8" s="5">
        <v>112</v>
      </c>
      <c r="D8" s="5">
        <v>708</v>
      </c>
      <c r="E8" s="5"/>
    </row>
    <row r="9" spans="1:5">
      <c r="A9" s="4">
        <v>41548</v>
      </c>
      <c r="B9" s="5">
        <v>86790</v>
      </c>
      <c r="C9" s="5">
        <v>257</v>
      </c>
      <c r="D9" s="5">
        <v>722</v>
      </c>
      <c r="E9" s="5"/>
    </row>
    <row r="10" spans="1:5">
      <c r="A10" s="4">
        <v>41579</v>
      </c>
      <c r="B10" s="5">
        <v>81743</v>
      </c>
      <c r="C10" s="5">
        <v>545</v>
      </c>
      <c r="D10" s="5">
        <v>666</v>
      </c>
      <c r="E10" s="5"/>
    </row>
    <row r="11" spans="1:5">
      <c r="A11" s="4">
        <v>41609</v>
      </c>
      <c r="B11" s="5">
        <v>84034</v>
      </c>
      <c r="C11" s="5">
        <v>747</v>
      </c>
      <c r="D11" s="5">
        <v>683</v>
      </c>
      <c r="E11" s="5"/>
    </row>
    <row r="12" spans="1:5">
      <c r="A12" s="4">
        <v>41640</v>
      </c>
      <c r="B12" s="5">
        <v>88255</v>
      </c>
      <c r="C12" s="5">
        <v>969</v>
      </c>
      <c r="D12" s="5">
        <v>745</v>
      </c>
      <c r="E12" s="5"/>
    </row>
    <row r="13" spans="1:5">
      <c r="A13" s="4">
        <v>41671</v>
      </c>
      <c r="B13" s="5">
        <v>74807</v>
      </c>
      <c r="C13" s="5">
        <v>813</v>
      </c>
      <c r="D13" s="5">
        <v>648</v>
      </c>
      <c r="E13" s="5"/>
    </row>
    <row r="14" spans="1:5">
      <c r="A14" s="4">
        <v>41699</v>
      </c>
      <c r="B14" s="5">
        <v>78641</v>
      </c>
      <c r="C14" s="5">
        <v>771</v>
      </c>
      <c r="D14" s="5">
        <v>711</v>
      </c>
      <c r="E14" s="5"/>
    </row>
    <row r="15" spans="1:5">
      <c r="A15" s="4">
        <v>41730</v>
      </c>
      <c r="B15" s="5">
        <v>75390</v>
      </c>
      <c r="C15" s="5">
        <v>491</v>
      </c>
      <c r="D15" s="5">
        <v>695</v>
      </c>
      <c r="E15" s="5"/>
    </row>
    <row r="16" spans="1:5">
      <c r="A16" s="4">
        <v>41760</v>
      </c>
      <c r="B16" s="5">
        <v>93976</v>
      </c>
      <c r="C16" s="5">
        <v>145</v>
      </c>
      <c r="D16" s="5">
        <v>748</v>
      </c>
      <c r="E16" s="5"/>
    </row>
    <row r="17" spans="1:5">
      <c r="A17" s="4">
        <v>41791</v>
      </c>
      <c r="B17" s="5">
        <v>112133</v>
      </c>
      <c r="C17" s="5">
        <v>59</v>
      </c>
      <c r="D17" s="5">
        <v>702</v>
      </c>
      <c r="E17" s="5"/>
    </row>
    <row r="18" spans="1:5">
      <c r="A18" s="4">
        <v>41821</v>
      </c>
      <c r="B18" s="5">
        <v>118431</v>
      </c>
      <c r="C18" s="23">
        <v>61</v>
      </c>
      <c r="D18" s="5">
        <v>741</v>
      </c>
      <c r="E18" s="5"/>
    </row>
    <row r="19" spans="1:5">
      <c r="A19" s="4">
        <v>41852</v>
      </c>
      <c r="B19" s="5">
        <v>118521</v>
      </c>
      <c r="C19" s="5">
        <v>58</v>
      </c>
      <c r="D19" s="5">
        <v>711</v>
      </c>
      <c r="E19" s="5"/>
    </row>
    <row r="20" spans="1:5">
      <c r="A20" s="4">
        <v>41883</v>
      </c>
      <c r="B20" s="5">
        <v>100516</v>
      </c>
      <c r="C20" s="23">
        <v>118</v>
      </c>
      <c r="D20" s="5">
        <v>673</v>
      </c>
      <c r="E20" s="5"/>
    </row>
    <row r="21" spans="1:5">
      <c r="A21" s="4">
        <v>41913</v>
      </c>
      <c r="B21" s="5">
        <v>87229</v>
      </c>
      <c r="C21" s="5">
        <v>257</v>
      </c>
      <c r="D21" s="5">
        <v>901</v>
      </c>
      <c r="E21" s="5"/>
    </row>
    <row r="22" spans="1:5">
      <c r="A22" s="4">
        <v>41944</v>
      </c>
      <c r="B22" s="5">
        <v>83241</v>
      </c>
      <c r="C22" s="5">
        <v>510</v>
      </c>
      <c r="D22" s="5">
        <v>1063</v>
      </c>
      <c r="E22" s="5"/>
    </row>
    <row r="23" spans="1:5">
      <c r="A23" s="4">
        <v>41974</v>
      </c>
      <c r="B23" s="5">
        <v>86129</v>
      </c>
      <c r="C23" s="5">
        <v>717</v>
      </c>
      <c r="D23" s="5">
        <v>691</v>
      </c>
      <c r="E23" s="5"/>
    </row>
    <row r="24" spans="1:5">
      <c r="A24" s="4">
        <v>42005</v>
      </c>
      <c r="B24" s="5">
        <v>86746</v>
      </c>
      <c r="C24" s="23">
        <v>1021</v>
      </c>
      <c r="D24" s="5">
        <v>709</v>
      </c>
      <c r="E24" s="5"/>
    </row>
    <row r="25" spans="1:5">
      <c r="A25" s="4">
        <v>42036</v>
      </c>
      <c r="B25" s="5">
        <v>77577</v>
      </c>
      <c r="C25" s="5">
        <v>998</v>
      </c>
      <c r="D25" s="5">
        <v>638</v>
      </c>
      <c r="E25" s="5"/>
    </row>
    <row r="26" spans="1:5">
      <c r="A26" s="4">
        <v>42064</v>
      </c>
      <c r="B26" s="5">
        <v>83438</v>
      </c>
      <c r="C26" s="5">
        <v>776</v>
      </c>
      <c r="D26" s="5">
        <v>696</v>
      </c>
      <c r="E26" s="5"/>
    </row>
    <row r="27" spans="1:5">
      <c r="A27" s="4">
        <v>42095</v>
      </c>
      <c r="B27" s="5">
        <v>79317</v>
      </c>
      <c r="C27" s="5">
        <v>466</v>
      </c>
      <c r="D27" s="5">
        <v>665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1117269</v>
      </c>
      <c r="C36" s="8">
        <f t="shared" ref="C36:E36" si="0">SUM(C12:C23)</f>
        <v>4969</v>
      </c>
      <c r="D36" s="8">
        <f t="shared" si="0"/>
        <v>9029</v>
      </c>
      <c r="E36" s="8">
        <f t="shared" si="0"/>
        <v>0</v>
      </c>
    </row>
    <row r="37" spans="1:5">
      <c r="A37" s="78" t="s">
        <v>145</v>
      </c>
      <c r="B37" s="81">
        <f>SUM(B4:B15)</f>
        <v>1144783</v>
      </c>
      <c r="C37" s="81">
        <f t="shared" ref="C37:E37" si="1">SUM(C4:C15)</f>
        <v>5070</v>
      </c>
      <c r="D37" s="81">
        <f t="shared" si="1"/>
        <v>8372</v>
      </c>
      <c r="E37" s="81">
        <f t="shared" si="1"/>
        <v>0</v>
      </c>
    </row>
    <row r="38" spans="1:5">
      <c r="A38" s="78" t="s">
        <v>144</v>
      </c>
      <c r="B38" s="81">
        <f>SUM(B16:B27)</f>
        <v>1127254</v>
      </c>
      <c r="C38" s="81">
        <f t="shared" ref="C38:E38" si="2">SUM(C16:C27)</f>
        <v>5186</v>
      </c>
      <c r="D38" s="81">
        <f t="shared" si="2"/>
        <v>8938</v>
      </c>
      <c r="E38" s="81">
        <f t="shared" si="2"/>
        <v>0</v>
      </c>
    </row>
  </sheetData>
  <conditionalFormatting sqref="B5:E5 D15:E15 B4 D4:E4 B7:E13 B6 D6:E6 E14 B14:C14 B16:E36">
    <cfRule type="expression" dxfId="53" priority="6">
      <formula>MOD(ROW(),2)=1</formula>
    </cfRule>
  </conditionalFormatting>
  <conditionalFormatting sqref="D14">
    <cfRule type="expression" dxfId="52" priority="5">
      <formula>MOD(ROW(),2)=1</formula>
    </cfRule>
  </conditionalFormatting>
  <conditionalFormatting sqref="B15:C15">
    <cfRule type="expression" dxfId="51" priority="4">
      <formula>MOD(ROW(),2)=1</formula>
    </cfRule>
  </conditionalFormatting>
  <conditionalFormatting sqref="D14">
    <cfRule type="expression" dxfId="50" priority="3">
      <formula>MOD(ROW(),2)=1</formula>
    </cfRule>
  </conditionalFormatting>
  <conditionalFormatting sqref="E14">
    <cfRule type="expression" dxfId="49" priority="2">
      <formula>MOD(ROW(),2)=1</formula>
    </cfRule>
  </conditionalFormatting>
  <conditionalFormatting sqref="B37:E38">
    <cfRule type="expression" dxfId="48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79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326261</v>
      </c>
      <c r="C4" s="41">
        <v>83</v>
      </c>
      <c r="D4" s="5">
        <v>965</v>
      </c>
      <c r="E4" s="5"/>
    </row>
    <row r="5" spans="1:5">
      <c r="A5" s="4">
        <v>41426</v>
      </c>
      <c r="B5" s="5">
        <v>303092</v>
      </c>
      <c r="C5" s="5">
        <v>29</v>
      </c>
      <c r="D5" s="5">
        <v>1480</v>
      </c>
      <c r="E5" s="5"/>
    </row>
    <row r="6" spans="1:5">
      <c r="A6" s="4">
        <v>41456</v>
      </c>
      <c r="B6" s="5">
        <v>310619</v>
      </c>
      <c r="C6" s="41">
        <v>24</v>
      </c>
      <c r="D6" s="5">
        <v>994</v>
      </c>
      <c r="E6" s="5"/>
    </row>
    <row r="7" spans="1:5">
      <c r="A7" s="4">
        <v>41487</v>
      </c>
      <c r="B7" s="5">
        <v>300359</v>
      </c>
      <c r="C7" s="5">
        <v>39</v>
      </c>
      <c r="D7" s="5">
        <v>852</v>
      </c>
      <c r="E7" s="5"/>
    </row>
    <row r="8" spans="1:5">
      <c r="A8" s="4">
        <v>41518</v>
      </c>
      <c r="B8" s="5">
        <v>298311</v>
      </c>
      <c r="C8" s="5">
        <v>37</v>
      </c>
      <c r="D8" s="5">
        <v>1173</v>
      </c>
      <c r="E8" s="5"/>
    </row>
    <row r="9" spans="1:5">
      <c r="A9" s="4">
        <v>41548</v>
      </c>
      <c r="B9" s="5">
        <v>311049</v>
      </c>
      <c r="C9" s="5">
        <v>83</v>
      </c>
      <c r="D9" s="5">
        <v>537</v>
      </c>
      <c r="E9" s="5"/>
    </row>
    <row r="10" spans="1:5">
      <c r="A10" s="4">
        <v>41579</v>
      </c>
      <c r="B10" s="5">
        <v>277245</v>
      </c>
      <c r="C10" s="5">
        <v>205</v>
      </c>
      <c r="D10" s="5">
        <v>587</v>
      </c>
      <c r="E10" s="5"/>
    </row>
    <row r="11" spans="1:5">
      <c r="A11" s="4">
        <v>41609</v>
      </c>
      <c r="B11" s="5">
        <v>297904</v>
      </c>
      <c r="C11" s="5">
        <v>187</v>
      </c>
      <c r="D11" s="5">
        <v>317</v>
      </c>
      <c r="E11" s="5"/>
    </row>
    <row r="12" spans="1:5">
      <c r="A12" s="4">
        <v>41640</v>
      </c>
      <c r="B12" s="5">
        <v>302919</v>
      </c>
      <c r="C12" s="5">
        <v>352</v>
      </c>
      <c r="D12" s="5">
        <v>312</v>
      </c>
      <c r="E12" s="5"/>
    </row>
    <row r="13" spans="1:5">
      <c r="A13" s="4">
        <v>41671</v>
      </c>
      <c r="B13" s="5">
        <v>280080</v>
      </c>
      <c r="C13" s="5">
        <v>342</v>
      </c>
      <c r="D13" s="5">
        <v>800</v>
      </c>
      <c r="E13" s="5"/>
    </row>
    <row r="14" spans="1:5">
      <c r="A14" s="4">
        <v>41699</v>
      </c>
      <c r="B14" s="5">
        <v>322914</v>
      </c>
      <c r="C14" s="5">
        <v>377</v>
      </c>
      <c r="D14" s="5">
        <v>1358</v>
      </c>
      <c r="E14" s="5"/>
    </row>
    <row r="15" spans="1:5">
      <c r="A15" s="4">
        <v>41730</v>
      </c>
      <c r="B15" s="5">
        <v>300649</v>
      </c>
      <c r="C15" s="5">
        <v>346</v>
      </c>
      <c r="D15" s="5">
        <v>1601</v>
      </c>
      <c r="E15" s="5"/>
    </row>
    <row r="16" spans="1:5">
      <c r="A16" s="4">
        <v>41760</v>
      </c>
      <c r="B16" s="5">
        <v>294633</v>
      </c>
      <c r="C16" s="5">
        <v>80</v>
      </c>
      <c r="D16" s="5">
        <v>244</v>
      </c>
      <c r="E16" s="5"/>
    </row>
    <row r="17" spans="1:5">
      <c r="A17" s="4">
        <v>41791</v>
      </c>
      <c r="B17" s="5">
        <v>281411</v>
      </c>
      <c r="C17" s="5">
        <v>32</v>
      </c>
      <c r="D17" s="5">
        <v>217</v>
      </c>
      <c r="E17" s="5"/>
    </row>
    <row r="18" spans="1:5">
      <c r="A18" s="4">
        <v>41821</v>
      </c>
      <c r="B18" s="5">
        <v>297407</v>
      </c>
      <c r="C18" s="23">
        <v>47</v>
      </c>
      <c r="D18" s="5">
        <v>508</v>
      </c>
      <c r="E18" s="5"/>
    </row>
    <row r="19" spans="1:5">
      <c r="A19" s="4">
        <v>41852</v>
      </c>
      <c r="B19" s="5">
        <v>289130</v>
      </c>
      <c r="C19" s="5">
        <v>35</v>
      </c>
      <c r="D19" s="5">
        <v>182</v>
      </c>
      <c r="E19" s="5"/>
    </row>
    <row r="20" spans="1:5">
      <c r="A20" s="4">
        <v>41883</v>
      </c>
      <c r="B20" s="5">
        <v>289501</v>
      </c>
      <c r="C20" s="23">
        <v>74</v>
      </c>
      <c r="D20" s="5">
        <v>385</v>
      </c>
      <c r="E20" s="5"/>
    </row>
    <row r="21" spans="1:5">
      <c r="A21" s="4">
        <v>41913</v>
      </c>
      <c r="B21" s="5">
        <v>293941</v>
      </c>
      <c r="C21" s="5">
        <v>320</v>
      </c>
      <c r="D21" s="5">
        <v>348</v>
      </c>
      <c r="E21" s="5"/>
    </row>
    <row r="22" spans="1:5">
      <c r="A22" s="4">
        <v>41944</v>
      </c>
      <c r="B22" s="5">
        <v>285999</v>
      </c>
      <c r="C22" s="5">
        <v>785</v>
      </c>
      <c r="D22" s="5">
        <v>528</v>
      </c>
      <c r="E22" s="5"/>
    </row>
    <row r="23" spans="1:5">
      <c r="A23" s="4">
        <v>41974</v>
      </c>
      <c r="B23" s="5">
        <v>293710</v>
      </c>
      <c r="C23" s="5">
        <v>985</v>
      </c>
      <c r="D23" s="5">
        <v>267</v>
      </c>
      <c r="E23" s="5"/>
    </row>
    <row r="24" spans="1:5">
      <c r="A24" s="4">
        <v>42005</v>
      </c>
      <c r="B24" s="5">
        <v>297010</v>
      </c>
      <c r="C24" s="23">
        <v>1231</v>
      </c>
      <c r="D24" s="5">
        <v>369</v>
      </c>
      <c r="E24" s="5"/>
    </row>
    <row r="25" spans="1:5">
      <c r="A25" s="4">
        <v>42036</v>
      </c>
      <c r="B25" s="5">
        <v>267519</v>
      </c>
      <c r="C25" s="5">
        <v>1271</v>
      </c>
      <c r="D25" s="5">
        <v>631</v>
      </c>
      <c r="E25" s="5"/>
    </row>
    <row r="26" spans="1:5">
      <c r="A26" s="4">
        <v>42064</v>
      </c>
      <c r="B26" s="5">
        <v>313869</v>
      </c>
      <c r="C26" s="5">
        <v>1128</v>
      </c>
      <c r="D26" s="5">
        <v>844</v>
      </c>
      <c r="E26" s="5"/>
    </row>
    <row r="27" spans="1:5">
      <c r="A27" s="4">
        <v>42095</v>
      </c>
      <c r="B27" s="5">
        <v>297842</v>
      </c>
      <c r="C27" s="5">
        <v>784</v>
      </c>
      <c r="D27" s="5">
        <v>792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3532294</v>
      </c>
      <c r="C36" s="8">
        <f t="shared" ref="C36:E36" si="0">SUM(C12:C23)</f>
        <v>3775</v>
      </c>
      <c r="D36" s="8">
        <f t="shared" si="0"/>
        <v>6750</v>
      </c>
      <c r="E36" s="8">
        <f t="shared" si="0"/>
        <v>0</v>
      </c>
    </row>
    <row r="37" spans="1:5">
      <c r="A37" s="78" t="s">
        <v>145</v>
      </c>
      <c r="B37" s="81">
        <f>SUM(B4:B15)</f>
        <v>3631402</v>
      </c>
      <c r="C37" s="81">
        <f t="shared" ref="C37:E37" si="1">SUM(C4:C15)</f>
        <v>2104</v>
      </c>
      <c r="D37" s="81">
        <f t="shared" si="1"/>
        <v>10976</v>
      </c>
      <c r="E37" s="81">
        <f t="shared" si="1"/>
        <v>0</v>
      </c>
    </row>
    <row r="38" spans="1:5">
      <c r="A38" s="78" t="s">
        <v>144</v>
      </c>
      <c r="B38" s="81">
        <f>SUM(B16:B27)</f>
        <v>3501972</v>
      </c>
      <c r="C38" s="81">
        <f t="shared" ref="C38:E38" si="2">SUM(C16:C27)</f>
        <v>6772</v>
      </c>
      <c r="D38" s="81">
        <f t="shared" si="2"/>
        <v>5315</v>
      </c>
      <c r="E38" s="81">
        <f t="shared" si="2"/>
        <v>0</v>
      </c>
    </row>
  </sheetData>
  <conditionalFormatting sqref="B5:E5 D15:E15 B4 D4:E4 B7:E13 B6 D6:E6 E14 B14:C14 B16:E36">
    <cfRule type="expression" dxfId="47" priority="6">
      <formula>MOD(ROW(),2)=1</formula>
    </cfRule>
  </conditionalFormatting>
  <conditionalFormatting sqref="D14">
    <cfRule type="expression" dxfId="46" priority="5">
      <formula>MOD(ROW(),2)=1</formula>
    </cfRule>
  </conditionalFormatting>
  <conditionalFormatting sqref="B15:C15">
    <cfRule type="expression" dxfId="45" priority="4">
      <formula>MOD(ROW(),2)=1</formula>
    </cfRule>
  </conditionalFormatting>
  <conditionalFormatting sqref="D14">
    <cfRule type="expression" dxfId="44" priority="3">
      <formula>MOD(ROW(),2)=1</formula>
    </cfRule>
  </conditionalFormatting>
  <conditionalFormatting sqref="E14">
    <cfRule type="expression" dxfId="43" priority="2">
      <formula>MOD(ROW(),2)=1</formula>
    </cfRule>
  </conditionalFormatting>
  <conditionalFormatting sqref="B37:E38">
    <cfRule type="expression" dxfId="42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80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34279</v>
      </c>
      <c r="C4" s="41">
        <v>1</v>
      </c>
      <c r="D4" s="5">
        <v>0</v>
      </c>
      <c r="E4" s="5"/>
    </row>
    <row r="5" spans="1:5">
      <c r="A5" s="4">
        <v>41426</v>
      </c>
      <c r="B5" s="5">
        <v>28140</v>
      </c>
      <c r="C5" s="5">
        <v>0</v>
      </c>
      <c r="D5" s="5">
        <v>0</v>
      </c>
      <c r="E5" s="5"/>
    </row>
    <row r="6" spans="1:5">
      <c r="A6" s="4">
        <v>41456</v>
      </c>
      <c r="B6" s="5">
        <v>29838</v>
      </c>
      <c r="C6" s="41">
        <v>0</v>
      </c>
      <c r="D6" s="5">
        <v>0</v>
      </c>
      <c r="E6" s="5"/>
    </row>
    <row r="7" spans="1:5">
      <c r="A7" s="4">
        <v>41487</v>
      </c>
      <c r="B7" s="5">
        <v>31784</v>
      </c>
      <c r="C7" s="5">
        <v>0</v>
      </c>
      <c r="D7" s="5">
        <v>1</v>
      </c>
      <c r="E7" s="5"/>
    </row>
    <row r="8" spans="1:5">
      <c r="A8" s="4">
        <v>41518</v>
      </c>
      <c r="B8" s="5">
        <v>32899</v>
      </c>
      <c r="C8" s="5">
        <v>0</v>
      </c>
      <c r="D8" s="5">
        <v>0</v>
      </c>
      <c r="E8" s="5"/>
    </row>
    <row r="9" spans="1:5">
      <c r="A9" s="4">
        <v>41548</v>
      </c>
      <c r="B9" s="5">
        <v>34881</v>
      </c>
      <c r="C9" s="5">
        <v>5</v>
      </c>
      <c r="D9" s="5">
        <v>1</v>
      </c>
      <c r="E9" s="5"/>
    </row>
    <row r="10" spans="1:5">
      <c r="A10" s="4">
        <v>41579</v>
      </c>
      <c r="B10" s="5">
        <v>35511</v>
      </c>
      <c r="C10" s="5">
        <v>57</v>
      </c>
      <c r="D10" s="5">
        <v>1</v>
      </c>
      <c r="E10" s="5"/>
    </row>
    <row r="11" spans="1:5">
      <c r="A11" s="4">
        <v>41609</v>
      </c>
      <c r="B11" s="5">
        <v>37591</v>
      </c>
      <c r="C11" s="5">
        <v>146</v>
      </c>
      <c r="D11" s="5">
        <v>1</v>
      </c>
      <c r="E11" s="5"/>
    </row>
    <row r="12" spans="1:5">
      <c r="A12" s="4">
        <v>41640</v>
      </c>
      <c r="B12" s="5">
        <v>25091</v>
      </c>
      <c r="C12" s="5">
        <v>175</v>
      </c>
      <c r="D12" s="5">
        <v>1</v>
      </c>
      <c r="E12" s="5"/>
    </row>
    <row r="13" spans="1:5">
      <c r="A13" s="4">
        <v>41671</v>
      </c>
      <c r="B13" s="5">
        <v>36515</v>
      </c>
      <c r="C13" s="5">
        <v>262</v>
      </c>
      <c r="D13" s="5">
        <v>1</v>
      </c>
      <c r="E13" s="5"/>
    </row>
    <row r="14" spans="1:5">
      <c r="A14" s="4">
        <v>41699</v>
      </c>
      <c r="B14" s="5">
        <v>37453</v>
      </c>
      <c r="C14" s="5">
        <v>62</v>
      </c>
      <c r="D14" s="5">
        <v>0</v>
      </c>
      <c r="E14" s="5"/>
    </row>
    <row r="15" spans="1:5">
      <c r="A15" s="4">
        <v>41730</v>
      </c>
      <c r="B15" s="5">
        <v>32876</v>
      </c>
      <c r="C15" s="5">
        <v>7</v>
      </c>
      <c r="D15" s="5">
        <v>1</v>
      </c>
      <c r="E15" s="5"/>
    </row>
    <row r="16" spans="1:5">
      <c r="A16" s="4">
        <v>41760</v>
      </c>
      <c r="B16" s="5">
        <v>34279</v>
      </c>
      <c r="C16" s="5">
        <v>3</v>
      </c>
      <c r="D16" s="5">
        <v>0</v>
      </c>
      <c r="E16" s="5"/>
    </row>
    <row r="17" spans="1:5">
      <c r="A17" s="4">
        <v>41791</v>
      </c>
      <c r="B17" s="5">
        <v>28140</v>
      </c>
      <c r="C17" s="5">
        <v>0</v>
      </c>
      <c r="D17" s="5">
        <v>1</v>
      </c>
      <c r="E17" s="5"/>
    </row>
    <row r="18" spans="1:5">
      <c r="A18" s="4">
        <v>41821</v>
      </c>
      <c r="B18" s="5">
        <v>34983</v>
      </c>
      <c r="C18" s="23">
        <v>0</v>
      </c>
      <c r="D18" s="5">
        <v>1</v>
      </c>
      <c r="E18" s="5"/>
    </row>
    <row r="19" spans="1:5">
      <c r="A19" s="4">
        <v>41852</v>
      </c>
      <c r="B19" s="5">
        <v>32005</v>
      </c>
      <c r="C19" s="5">
        <v>0</v>
      </c>
      <c r="D19" s="5">
        <v>0</v>
      </c>
      <c r="E19" s="5"/>
    </row>
    <row r="20" spans="1:5">
      <c r="A20" s="4">
        <v>41883</v>
      </c>
      <c r="B20" s="5">
        <v>34741</v>
      </c>
      <c r="C20" s="23">
        <v>0</v>
      </c>
      <c r="D20" s="5">
        <v>0</v>
      </c>
      <c r="E20" s="5"/>
    </row>
    <row r="21" spans="1:5">
      <c r="A21" s="4">
        <v>41913</v>
      </c>
      <c r="B21" s="5">
        <v>33037</v>
      </c>
      <c r="C21" s="5">
        <v>0</v>
      </c>
      <c r="D21" s="5">
        <v>0</v>
      </c>
      <c r="E21" s="5"/>
    </row>
    <row r="22" spans="1:5">
      <c r="A22" s="4">
        <v>41944</v>
      </c>
      <c r="B22" s="5">
        <v>32060</v>
      </c>
      <c r="C22" s="5">
        <v>0</v>
      </c>
      <c r="D22" s="5">
        <v>1</v>
      </c>
      <c r="E22" s="5"/>
    </row>
    <row r="23" spans="1:5">
      <c r="A23" s="4">
        <v>41974</v>
      </c>
      <c r="B23" s="5">
        <v>31494</v>
      </c>
      <c r="C23" s="5">
        <v>75</v>
      </c>
      <c r="D23" s="5">
        <v>0</v>
      </c>
      <c r="E23" s="5"/>
    </row>
    <row r="24" spans="1:5">
      <c r="A24" s="4">
        <v>42005</v>
      </c>
      <c r="B24" s="5">
        <v>33116</v>
      </c>
      <c r="C24" s="23">
        <v>175</v>
      </c>
      <c r="D24" s="5">
        <v>0</v>
      </c>
      <c r="E24" s="5"/>
    </row>
    <row r="25" spans="1:5">
      <c r="A25" s="4">
        <v>42036</v>
      </c>
      <c r="B25" s="5">
        <v>30812</v>
      </c>
      <c r="C25" s="5">
        <v>62</v>
      </c>
      <c r="D25" s="5">
        <v>1</v>
      </c>
      <c r="E25" s="5"/>
    </row>
    <row r="26" spans="1:5">
      <c r="A26" s="4">
        <v>42064</v>
      </c>
      <c r="B26" s="5">
        <v>39669</v>
      </c>
      <c r="C26" s="5">
        <v>62</v>
      </c>
      <c r="D26" s="5">
        <v>0</v>
      </c>
      <c r="E26" s="5"/>
    </row>
    <row r="27" spans="1:5">
      <c r="A27" s="4">
        <v>42095</v>
      </c>
      <c r="B27" s="5">
        <v>35760</v>
      </c>
      <c r="C27" s="5">
        <v>7</v>
      </c>
      <c r="D27" s="5">
        <v>0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392674</v>
      </c>
      <c r="C36" s="8">
        <f t="shared" ref="C36:E36" si="0">SUM(C12:C23)</f>
        <v>584</v>
      </c>
      <c r="D36" s="8">
        <f t="shared" si="0"/>
        <v>6</v>
      </c>
      <c r="E36" s="8">
        <f t="shared" si="0"/>
        <v>0</v>
      </c>
    </row>
    <row r="37" spans="1:5">
      <c r="A37" s="78" t="s">
        <v>145</v>
      </c>
      <c r="B37" s="81">
        <f>SUM(B4:B15)</f>
        <v>396858</v>
      </c>
      <c r="C37" s="81">
        <f t="shared" ref="C37:E37" si="1">SUM(C4:C15)</f>
        <v>715</v>
      </c>
      <c r="D37" s="81">
        <f t="shared" si="1"/>
        <v>7</v>
      </c>
      <c r="E37" s="81">
        <f t="shared" si="1"/>
        <v>0</v>
      </c>
    </row>
    <row r="38" spans="1:5">
      <c r="A38" s="78" t="s">
        <v>144</v>
      </c>
      <c r="B38" s="81">
        <f>SUM(B16:B27)</f>
        <v>400096</v>
      </c>
      <c r="C38" s="81">
        <f t="shared" ref="C38:E38" si="2">SUM(C16:C27)</f>
        <v>384</v>
      </c>
      <c r="D38" s="81">
        <f t="shared" si="2"/>
        <v>4</v>
      </c>
      <c r="E38" s="81">
        <f t="shared" si="2"/>
        <v>0</v>
      </c>
    </row>
  </sheetData>
  <conditionalFormatting sqref="B5:E5 D15:E15 B4 D4:E4 B7:E13 B6 D6:E6 E14 B14:C14 B16:E36">
    <cfRule type="expression" dxfId="41" priority="6">
      <formula>MOD(ROW(),2)=1</formula>
    </cfRule>
  </conditionalFormatting>
  <conditionalFormatting sqref="D14">
    <cfRule type="expression" dxfId="40" priority="5">
      <formula>MOD(ROW(),2)=1</formula>
    </cfRule>
  </conditionalFormatting>
  <conditionalFormatting sqref="B15:C15">
    <cfRule type="expression" dxfId="39" priority="4">
      <formula>MOD(ROW(),2)=1</formula>
    </cfRule>
  </conditionalFormatting>
  <conditionalFormatting sqref="D14">
    <cfRule type="expression" dxfId="38" priority="3">
      <formula>MOD(ROW(),2)=1</formula>
    </cfRule>
  </conditionalFormatting>
  <conditionalFormatting sqref="E14">
    <cfRule type="expression" dxfId="37" priority="2">
      <formula>MOD(ROW(),2)=1</formula>
    </cfRule>
  </conditionalFormatting>
  <conditionalFormatting sqref="B37:E38">
    <cfRule type="expression" dxfId="36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90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72553</v>
      </c>
      <c r="C4" s="41">
        <v>1</v>
      </c>
      <c r="D4" s="5">
        <v>30</v>
      </c>
      <c r="E4" s="5"/>
    </row>
    <row r="5" spans="1:5">
      <c r="A5" s="4">
        <v>41426</v>
      </c>
      <c r="B5" s="5">
        <v>65802</v>
      </c>
      <c r="C5" s="5">
        <v>10</v>
      </c>
      <c r="D5" s="5">
        <v>101</v>
      </c>
      <c r="E5" s="5"/>
    </row>
    <row r="6" spans="1:5">
      <c r="A6" s="4">
        <v>41456</v>
      </c>
      <c r="B6" s="5">
        <v>67146</v>
      </c>
      <c r="C6" s="41">
        <v>0</v>
      </c>
      <c r="D6" s="5">
        <v>29</v>
      </c>
      <c r="E6" s="5"/>
    </row>
    <row r="7" spans="1:5">
      <c r="A7" s="4">
        <v>41487</v>
      </c>
      <c r="B7" s="5">
        <v>74236</v>
      </c>
      <c r="C7" s="5">
        <v>0</v>
      </c>
      <c r="D7" s="5">
        <v>33</v>
      </c>
      <c r="E7" s="5"/>
    </row>
    <row r="8" spans="1:5">
      <c r="A8" s="4">
        <v>41518</v>
      </c>
      <c r="B8" s="5">
        <v>73652</v>
      </c>
      <c r="C8" s="5">
        <v>0</v>
      </c>
      <c r="D8" s="5">
        <v>64</v>
      </c>
      <c r="E8" s="5"/>
    </row>
    <row r="9" spans="1:5">
      <c r="A9" s="4">
        <v>41548</v>
      </c>
      <c r="B9" s="5">
        <v>80258</v>
      </c>
      <c r="C9" s="5">
        <v>10</v>
      </c>
      <c r="D9" s="5">
        <v>76</v>
      </c>
      <c r="E9" s="5"/>
    </row>
    <row r="10" spans="1:5">
      <c r="A10" s="4">
        <v>41579</v>
      </c>
      <c r="B10" s="5">
        <v>77253</v>
      </c>
      <c r="C10" s="5">
        <v>65</v>
      </c>
      <c r="D10" s="5">
        <v>79</v>
      </c>
      <c r="E10" s="5"/>
    </row>
    <row r="11" spans="1:5">
      <c r="A11" s="4">
        <v>41609</v>
      </c>
      <c r="B11" s="5">
        <v>80849</v>
      </c>
      <c r="C11" s="5">
        <v>151</v>
      </c>
      <c r="D11" s="5">
        <v>45</v>
      </c>
      <c r="E11" s="5"/>
    </row>
    <row r="12" spans="1:5">
      <c r="A12" s="4">
        <v>41640</v>
      </c>
      <c r="B12" s="5">
        <v>49626</v>
      </c>
      <c r="C12" s="5">
        <v>245</v>
      </c>
      <c r="D12" s="5">
        <v>35</v>
      </c>
      <c r="E12" s="5"/>
    </row>
    <row r="13" spans="1:5">
      <c r="A13" s="4">
        <v>41671</v>
      </c>
      <c r="B13" s="5">
        <v>59337</v>
      </c>
      <c r="C13" s="5">
        <v>396</v>
      </c>
      <c r="D13" s="5">
        <v>54</v>
      </c>
      <c r="E13" s="5"/>
    </row>
    <row r="14" spans="1:5">
      <c r="A14" s="4">
        <v>41699</v>
      </c>
      <c r="B14" s="5">
        <v>70616</v>
      </c>
      <c r="C14" s="5">
        <v>268</v>
      </c>
      <c r="D14" s="5">
        <v>70</v>
      </c>
      <c r="E14" s="5"/>
    </row>
    <row r="15" spans="1:5">
      <c r="A15" s="4">
        <v>41730</v>
      </c>
      <c r="B15" s="5">
        <v>70600</v>
      </c>
      <c r="C15" s="5">
        <v>112</v>
      </c>
      <c r="D15" s="5">
        <v>55</v>
      </c>
      <c r="E15" s="5"/>
    </row>
    <row r="16" spans="1:5">
      <c r="A16" s="4">
        <v>41760</v>
      </c>
      <c r="B16" s="5">
        <v>74351</v>
      </c>
      <c r="C16" s="5">
        <v>11</v>
      </c>
      <c r="D16" s="5">
        <v>41</v>
      </c>
      <c r="E16" s="5"/>
    </row>
    <row r="17" spans="1:5">
      <c r="A17" s="4">
        <v>41791</v>
      </c>
      <c r="B17" s="5">
        <v>63169</v>
      </c>
      <c r="C17" s="5">
        <v>0</v>
      </c>
      <c r="D17" s="5">
        <v>30</v>
      </c>
      <c r="E17" s="5"/>
    </row>
    <row r="18" spans="1:5">
      <c r="A18" s="4">
        <v>41821</v>
      </c>
      <c r="B18" s="5">
        <v>61165</v>
      </c>
      <c r="C18" s="23">
        <v>0</v>
      </c>
      <c r="D18" s="5">
        <v>26</v>
      </c>
      <c r="E18" s="5"/>
    </row>
    <row r="19" spans="1:5">
      <c r="A19" s="4">
        <v>41852</v>
      </c>
      <c r="B19" s="5">
        <v>63118</v>
      </c>
      <c r="C19" s="5">
        <v>0</v>
      </c>
      <c r="D19" s="5">
        <v>25</v>
      </c>
      <c r="E19" s="5"/>
    </row>
    <row r="20" spans="1:5">
      <c r="A20" s="4">
        <v>41883</v>
      </c>
      <c r="B20" s="5">
        <v>74750</v>
      </c>
      <c r="C20" s="23">
        <v>0</v>
      </c>
      <c r="D20" s="5">
        <v>68</v>
      </c>
      <c r="E20" s="5"/>
    </row>
    <row r="21" spans="1:5">
      <c r="A21" s="4">
        <v>41913</v>
      </c>
      <c r="B21" s="5">
        <v>78983</v>
      </c>
      <c r="C21" s="5">
        <v>0</v>
      </c>
      <c r="D21" s="5">
        <v>78</v>
      </c>
      <c r="E21" s="5"/>
    </row>
    <row r="22" spans="1:5">
      <c r="A22" s="4">
        <v>41944</v>
      </c>
      <c r="B22" s="5">
        <v>78528</v>
      </c>
      <c r="C22" s="5">
        <v>0</v>
      </c>
      <c r="D22" s="5">
        <v>78</v>
      </c>
      <c r="E22" s="5"/>
    </row>
    <row r="23" spans="1:5">
      <c r="A23" s="4">
        <v>41974</v>
      </c>
      <c r="B23" s="5">
        <v>74876</v>
      </c>
      <c r="C23" s="5">
        <v>80</v>
      </c>
      <c r="D23" s="5">
        <v>61</v>
      </c>
      <c r="E23" s="5"/>
    </row>
    <row r="24" spans="1:5">
      <c r="A24" s="4">
        <v>42005</v>
      </c>
      <c r="B24" s="5">
        <v>71334</v>
      </c>
      <c r="C24" s="23">
        <v>245</v>
      </c>
      <c r="D24" s="5">
        <v>69</v>
      </c>
      <c r="E24" s="5"/>
    </row>
    <row r="25" spans="1:5">
      <c r="A25" s="4">
        <v>42036</v>
      </c>
      <c r="B25" s="5">
        <v>67430</v>
      </c>
      <c r="C25" s="5">
        <v>245</v>
      </c>
      <c r="D25" s="5">
        <v>65</v>
      </c>
      <c r="E25" s="5"/>
    </row>
    <row r="26" spans="1:5">
      <c r="A26" s="4">
        <v>42064</v>
      </c>
      <c r="B26" s="5">
        <v>76825</v>
      </c>
      <c r="C26" s="5">
        <v>268</v>
      </c>
      <c r="D26" s="5">
        <v>92</v>
      </c>
      <c r="E26" s="5"/>
    </row>
    <row r="27" spans="1:5">
      <c r="A27" s="4">
        <v>42095</v>
      </c>
      <c r="B27" s="5">
        <v>73799</v>
      </c>
      <c r="C27" s="5">
        <v>112</v>
      </c>
      <c r="D27" s="5">
        <v>64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819119</v>
      </c>
      <c r="C36" s="8">
        <f t="shared" ref="C36:E36" si="0">SUM(C12:C23)</f>
        <v>1112</v>
      </c>
      <c r="D36" s="8">
        <f t="shared" si="0"/>
        <v>621</v>
      </c>
      <c r="E36" s="8">
        <f t="shared" si="0"/>
        <v>0</v>
      </c>
    </row>
    <row r="37" spans="1:5">
      <c r="A37" s="78" t="s">
        <v>145</v>
      </c>
      <c r="B37" s="81">
        <f>SUM(B4:B15)</f>
        <v>841928</v>
      </c>
      <c r="C37" s="81">
        <f t="shared" ref="C37:E37" si="1">SUM(C4:C15)</f>
        <v>1258</v>
      </c>
      <c r="D37" s="81">
        <f t="shared" si="1"/>
        <v>671</v>
      </c>
      <c r="E37" s="81">
        <f t="shared" si="1"/>
        <v>0</v>
      </c>
    </row>
    <row r="38" spans="1:5">
      <c r="A38" s="78" t="s">
        <v>144</v>
      </c>
      <c r="B38" s="81">
        <f>SUM(B16:B27)</f>
        <v>858328</v>
      </c>
      <c r="C38" s="81">
        <f t="shared" ref="C38:E38" si="2">SUM(C16:C27)</f>
        <v>961</v>
      </c>
      <c r="D38" s="81">
        <f t="shared" si="2"/>
        <v>697</v>
      </c>
      <c r="E38" s="81">
        <f t="shared" si="2"/>
        <v>0</v>
      </c>
    </row>
  </sheetData>
  <conditionalFormatting sqref="B5:E5 D15:E15 B4 D4:E4 B7:E13 B6 D6:E6 E14 B14:C14 B16:E36">
    <cfRule type="expression" dxfId="35" priority="6">
      <formula>MOD(ROW(),2)=1</formula>
    </cfRule>
  </conditionalFormatting>
  <conditionalFormatting sqref="D14">
    <cfRule type="expression" dxfId="34" priority="5">
      <formula>MOD(ROW(),2)=1</formula>
    </cfRule>
  </conditionalFormatting>
  <conditionalFormatting sqref="B15:C15">
    <cfRule type="expression" dxfId="33" priority="4">
      <formula>MOD(ROW(),2)=1</formula>
    </cfRule>
  </conditionalFormatting>
  <conditionalFormatting sqref="D14">
    <cfRule type="expression" dxfId="32" priority="3">
      <formula>MOD(ROW(),2)=1</formula>
    </cfRule>
  </conditionalFormatting>
  <conditionalFormatting sqref="E14">
    <cfRule type="expression" dxfId="31" priority="2">
      <formula>MOD(ROW(),2)=1</formula>
    </cfRule>
  </conditionalFormatting>
  <conditionalFormatting sqref="B37:E38">
    <cfRule type="expression" dxfId="30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82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106525</v>
      </c>
      <c r="C4" s="41">
        <v>6</v>
      </c>
      <c r="D4" s="5">
        <v>143</v>
      </c>
      <c r="E4" s="5"/>
    </row>
    <row r="5" spans="1:5">
      <c r="A5" s="4">
        <v>41426</v>
      </c>
      <c r="B5" s="5">
        <v>208210</v>
      </c>
      <c r="C5" s="5">
        <v>0</v>
      </c>
      <c r="D5" s="5">
        <v>198</v>
      </c>
      <c r="E5" s="5"/>
    </row>
    <row r="6" spans="1:5">
      <c r="A6" s="4">
        <v>41456</v>
      </c>
      <c r="B6" s="5">
        <v>287514</v>
      </c>
      <c r="C6" s="41">
        <v>0</v>
      </c>
      <c r="D6" s="5">
        <v>410</v>
      </c>
      <c r="E6" s="5"/>
    </row>
    <row r="7" spans="1:5">
      <c r="A7" s="4">
        <v>41487</v>
      </c>
      <c r="B7" s="5">
        <v>249174</v>
      </c>
      <c r="C7" s="5">
        <v>0</v>
      </c>
      <c r="D7" s="5">
        <v>226</v>
      </c>
      <c r="E7" s="5"/>
    </row>
    <row r="8" spans="1:5">
      <c r="A8" s="4">
        <v>41518</v>
      </c>
      <c r="B8" s="5">
        <v>214888</v>
      </c>
      <c r="C8" s="5">
        <v>0</v>
      </c>
      <c r="D8" s="5">
        <v>289</v>
      </c>
      <c r="E8" s="5"/>
    </row>
    <row r="9" spans="1:5">
      <c r="A9" s="4">
        <v>41548</v>
      </c>
      <c r="B9" s="5">
        <v>198955</v>
      </c>
      <c r="C9" s="5">
        <v>159</v>
      </c>
      <c r="D9" s="5">
        <v>307</v>
      </c>
      <c r="E9" s="5"/>
    </row>
    <row r="10" spans="1:5">
      <c r="A10" s="4">
        <v>41579</v>
      </c>
      <c r="B10" s="5">
        <v>83639</v>
      </c>
      <c r="C10" s="5">
        <v>451</v>
      </c>
      <c r="D10" s="5">
        <v>242</v>
      </c>
      <c r="E10" s="5"/>
    </row>
    <row r="11" spans="1:5">
      <c r="A11" s="4">
        <v>41609</v>
      </c>
      <c r="B11" s="5">
        <v>78761</v>
      </c>
      <c r="C11" s="5">
        <v>552</v>
      </c>
      <c r="D11" s="5">
        <v>179</v>
      </c>
      <c r="E11" s="5"/>
    </row>
    <row r="12" spans="1:5">
      <c r="A12" s="4">
        <v>41640</v>
      </c>
      <c r="B12" s="5">
        <v>81945</v>
      </c>
      <c r="C12" s="5">
        <v>258</v>
      </c>
      <c r="D12" s="5">
        <v>245</v>
      </c>
      <c r="E12" s="5"/>
    </row>
    <row r="13" spans="1:5">
      <c r="A13" s="4">
        <v>41671</v>
      </c>
      <c r="B13" s="5">
        <v>78805</v>
      </c>
      <c r="C13" s="5">
        <v>455</v>
      </c>
      <c r="D13" s="5">
        <v>249</v>
      </c>
      <c r="E13" s="5"/>
    </row>
    <row r="14" spans="1:5">
      <c r="A14" s="4">
        <v>41699</v>
      </c>
      <c r="B14" s="5">
        <v>91244</v>
      </c>
      <c r="C14" s="5">
        <v>426</v>
      </c>
      <c r="D14" s="5">
        <v>244</v>
      </c>
      <c r="E14" s="5"/>
    </row>
    <row r="15" spans="1:5">
      <c r="A15" s="4">
        <v>41730</v>
      </c>
      <c r="B15" s="5">
        <v>87588</v>
      </c>
      <c r="C15" s="5">
        <v>313</v>
      </c>
      <c r="D15" s="5">
        <v>131</v>
      </c>
      <c r="E15" s="5"/>
    </row>
    <row r="16" spans="1:5">
      <c r="A16" s="4">
        <v>41760</v>
      </c>
      <c r="B16" s="5">
        <v>191844</v>
      </c>
      <c r="C16" s="5">
        <v>6</v>
      </c>
      <c r="D16" s="5">
        <v>192</v>
      </c>
      <c r="E16" s="5"/>
    </row>
    <row r="17" spans="1:5">
      <c r="A17" s="4">
        <v>41791</v>
      </c>
      <c r="B17" s="5">
        <v>244849</v>
      </c>
      <c r="C17" s="5">
        <v>0</v>
      </c>
      <c r="D17" s="5">
        <v>187</v>
      </c>
      <c r="E17" s="5"/>
    </row>
    <row r="18" spans="1:5">
      <c r="A18" s="4">
        <v>41821</v>
      </c>
      <c r="B18" s="5">
        <v>247075</v>
      </c>
      <c r="C18" s="23">
        <v>0</v>
      </c>
      <c r="D18" s="5">
        <v>186</v>
      </c>
      <c r="E18" s="5"/>
    </row>
    <row r="19" spans="1:5">
      <c r="A19" s="4">
        <v>41852</v>
      </c>
      <c r="B19" s="5">
        <v>243575</v>
      </c>
      <c r="C19" s="5">
        <v>0</v>
      </c>
      <c r="D19" s="5">
        <v>185</v>
      </c>
      <c r="E19" s="5"/>
    </row>
    <row r="20" spans="1:5">
      <c r="A20" s="4">
        <v>41883</v>
      </c>
      <c r="B20" s="5">
        <v>233553</v>
      </c>
      <c r="C20" s="23">
        <v>0</v>
      </c>
      <c r="D20" s="5">
        <v>131</v>
      </c>
      <c r="E20" s="5"/>
    </row>
    <row r="21" spans="1:5">
      <c r="A21" s="4">
        <v>41913</v>
      </c>
      <c r="B21" s="5">
        <v>174358</v>
      </c>
      <c r="C21" s="5">
        <v>159</v>
      </c>
      <c r="D21" s="5">
        <v>316</v>
      </c>
      <c r="E21" s="5"/>
    </row>
    <row r="22" spans="1:5">
      <c r="A22" s="4">
        <v>41944</v>
      </c>
      <c r="B22" s="5">
        <v>92907</v>
      </c>
      <c r="C22" s="5">
        <v>968</v>
      </c>
      <c r="D22" s="5">
        <v>242</v>
      </c>
      <c r="E22" s="5"/>
    </row>
    <row r="23" spans="1:5">
      <c r="A23" s="4">
        <v>41974</v>
      </c>
      <c r="B23" s="5">
        <v>80558</v>
      </c>
      <c r="C23" s="5">
        <v>1107</v>
      </c>
      <c r="D23" s="5">
        <v>179</v>
      </c>
      <c r="E23" s="5"/>
    </row>
    <row r="24" spans="1:5">
      <c r="A24" s="4">
        <v>42005</v>
      </c>
      <c r="B24" s="5">
        <v>82463</v>
      </c>
      <c r="C24" s="23">
        <v>562</v>
      </c>
      <c r="D24" s="5">
        <v>197</v>
      </c>
      <c r="E24" s="5"/>
    </row>
    <row r="25" spans="1:5">
      <c r="A25" s="4">
        <v>42036</v>
      </c>
      <c r="B25" s="5">
        <v>76469</v>
      </c>
      <c r="C25" s="5">
        <v>117</v>
      </c>
      <c r="D25" s="5">
        <v>249</v>
      </c>
      <c r="E25" s="5"/>
    </row>
    <row r="26" spans="1:5">
      <c r="A26" s="4">
        <v>42064</v>
      </c>
      <c r="B26" s="5">
        <v>85595</v>
      </c>
      <c r="C26" s="5">
        <v>859</v>
      </c>
      <c r="D26" s="5">
        <v>302</v>
      </c>
      <c r="E26" s="5"/>
    </row>
    <row r="27" spans="1:5">
      <c r="A27" s="4">
        <v>42095</v>
      </c>
      <c r="B27" s="5">
        <v>83244</v>
      </c>
      <c r="C27" s="5">
        <v>160</v>
      </c>
      <c r="D27" s="5">
        <v>268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1848301</v>
      </c>
      <c r="C36" s="8">
        <f t="shared" ref="C36:E36" si="0">SUM(C12:C23)</f>
        <v>3692</v>
      </c>
      <c r="D36" s="8">
        <f t="shared" si="0"/>
        <v>2487</v>
      </c>
      <c r="E36" s="8">
        <f t="shared" si="0"/>
        <v>0</v>
      </c>
    </row>
    <row r="37" spans="1:5">
      <c r="A37" s="78" t="s">
        <v>145</v>
      </c>
      <c r="B37" s="81">
        <f>SUM(B4:B15)</f>
        <v>1767248</v>
      </c>
      <c r="C37" s="81">
        <f t="shared" ref="C37:E37" si="1">SUM(C4:C15)</f>
        <v>2620</v>
      </c>
      <c r="D37" s="81">
        <f t="shared" si="1"/>
        <v>2863</v>
      </c>
      <c r="E37" s="81">
        <f t="shared" si="1"/>
        <v>0</v>
      </c>
    </row>
    <row r="38" spans="1:5">
      <c r="A38" s="78" t="s">
        <v>144</v>
      </c>
      <c r="B38" s="81">
        <f>SUM(B16:B27)</f>
        <v>1836490</v>
      </c>
      <c r="C38" s="81">
        <f t="shared" ref="C38:E38" si="2">SUM(C16:C27)</f>
        <v>3938</v>
      </c>
      <c r="D38" s="81">
        <f t="shared" si="2"/>
        <v>2634</v>
      </c>
      <c r="E38" s="81">
        <f t="shared" si="2"/>
        <v>0</v>
      </c>
    </row>
  </sheetData>
  <conditionalFormatting sqref="B5:E5 D15:E15 B4 D4:E4 B7:E13 B6 D6:E6 E14 B14:C14 B16:E36">
    <cfRule type="expression" dxfId="29" priority="6">
      <formula>MOD(ROW(),2)=1</formula>
    </cfRule>
  </conditionalFormatting>
  <conditionalFormatting sqref="D14">
    <cfRule type="expression" dxfId="28" priority="5">
      <formula>MOD(ROW(),2)=1</formula>
    </cfRule>
  </conditionalFormatting>
  <conditionalFormatting sqref="B15:C15">
    <cfRule type="expression" dxfId="27" priority="4">
      <formula>MOD(ROW(),2)=1</formula>
    </cfRule>
  </conditionalFormatting>
  <conditionalFormatting sqref="D14">
    <cfRule type="expression" dxfId="26" priority="3">
      <formula>MOD(ROW(),2)=1</formula>
    </cfRule>
  </conditionalFormatting>
  <conditionalFormatting sqref="E14">
    <cfRule type="expression" dxfId="25" priority="2">
      <formula>MOD(ROW(),2)=1</formula>
    </cfRule>
  </conditionalFormatting>
  <conditionalFormatting sqref="B37:E38">
    <cfRule type="expression" dxfId="24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topLeftCell="Q1" workbookViewId="0">
      <selection activeCell="AM9" sqref="AM9"/>
    </sheetView>
  </sheetViews>
  <sheetFormatPr defaultColWidth="9.140625" defaultRowHeight="15"/>
  <cols>
    <col min="1" max="1" width="8" style="31" customWidth="1"/>
    <col min="2" max="2" width="34.7109375" style="31" customWidth="1"/>
    <col min="3" max="3" width="23.5703125" style="227" customWidth="1"/>
    <col min="4" max="4" width="14.85546875" style="31" customWidth="1"/>
    <col min="5" max="5" width="16.42578125" style="227" customWidth="1"/>
    <col min="6" max="6" width="12.28515625" style="31" customWidth="1"/>
    <col min="7" max="7" width="11" style="31" customWidth="1"/>
    <col min="8" max="8" width="12.85546875" style="31" customWidth="1"/>
    <col min="9" max="9" width="14.28515625" style="31" customWidth="1"/>
    <col min="10" max="10" width="15" style="31" customWidth="1"/>
    <col min="11" max="11" width="15.7109375" style="31" customWidth="1"/>
    <col min="12" max="12" width="11.5703125" style="31" customWidth="1"/>
    <col min="13" max="13" width="11.85546875" style="31" bestFit="1" customWidth="1"/>
    <col min="14" max="14" width="9.140625" style="31"/>
    <col min="15" max="15" width="11.7109375" style="31" customWidth="1"/>
    <col min="16" max="16" width="12.28515625" style="31" customWidth="1"/>
    <col min="17" max="17" width="10.7109375" style="31" customWidth="1"/>
    <col min="18" max="18" width="11.42578125" style="31" customWidth="1"/>
    <col min="19" max="22" width="9.140625" style="31"/>
    <col min="23" max="23" width="12" style="31" customWidth="1"/>
    <col min="24" max="24" width="10.7109375" style="31" customWidth="1"/>
    <col min="25" max="25" width="11.7109375" style="31" customWidth="1"/>
    <col min="26" max="30" width="9.140625" style="31"/>
    <col min="31" max="31" width="11.28515625" style="31" customWidth="1"/>
    <col min="32" max="32" width="11.140625" style="31" customWidth="1"/>
    <col min="33" max="33" width="11.28515625" style="31" customWidth="1"/>
    <col min="34" max="34" width="9.140625" style="31"/>
    <col min="35" max="35" width="11.5703125" style="31" customWidth="1"/>
    <col min="36" max="36" width="11.140625" style="31" customWidth="1"/>
    <col min="37" max="37" width="9.140625" style="31"/>
    <col min="38" max="38" width="11.5703125" style="31" customWidth="1"/>
    <col min="39" max="39" width="9.42578125" style="31" customWidth="1"/>
    <col min="40" max="40" width="11.28515625" style="31" customWidth="1"/>
    <col min="41" max="41" width="14.140625" style="31" customWidth="1"/>
    <col min="42" max="16384" width="9.140625" style="31"/>
  </cols>
  <sheetData>
    <row r="1" spans="1:41" ht="20.25" customHeight="1">
      <c r="A1" s="209" t="s">
        <v>147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</row>
    <row r="2" spans="1:41" ht="20.25" customHeight="1">
      <c r="A2" s="83"/>
      <c r="B2" s="83"/>
      <c r="C2" s="214"/>
      <c r="D2" s="83"/>
      <c r="E2" s="21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Z2" s="85"/>
      <c r="AA2" s="85"/>
      <c r="AB2" s="84"/>
      <c r="AC2" s="84"/>
      <c r="AD2" s="84"/>
      <c r="AE2" s="84"/>
      <c r="AF2" s="84"/>
      <c r="AG2" s="84"/>
      <c r="AH2" s="84"/>
      <c r="AI2" s="85"/>
      <c r="AJ2" s="84"/>
      <c r="AK2" s="84"/>
      <c r="AL2" s="84"/>
      <c r="AM2" s="84"/>
      <c r="AN2" s="84"/>
      <c r="AO2" s="83"/>
    </row>
    <row r="3" spans="1:41" ht="20.25" customHeight="1" thickBot="1">
      <c r="A3" s="83"/>
      <c r="B3" s="83"/>
      <c r="C3" s="214"/>
      <c r="D3" s="83"/>
      <c r="E3" s="21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5"/>
      <c r="Z3" s="85"/>
      <c r="AA3" s="85"/>
      <c r="AB3" s="84"/>
      <c r="AC3" s="84"/>
      <c r="AD3" s="84"/>
      <c r="AE3" s="84"/>
      <c r="AF3" s="84"/>
      <c r="AG3" s="84"/>
      <c r="AH3" s="84"/>
      <c r="AI3" s="85"/>
      <c r="AJ3" s="84"/>
      <c r="AK3" s="84"/>
      <c r="AL3" s="84"/>
      <c r="AM3" s="84"/>
      <c r="AN3" s="84"/>
      <c r="AO3" s="83"/>
    </row>
    <row r="4" spans="1:41" ht="20.25" customHeight="1" thickTop="1">
      <c r="A4" s="86"/>
      <c r="B4" s="87"/>
      <c r="C4" s="88" t="s">
        <v>0</v>
      </c>
      <c r="D4" s="88"/>
      <c r="E4" s="88"/>
      <c r="F4" s="89" t="s">
        <v>148</v>
      </c>
      <c r="G4" s="89" t="s">
        <v>148</v>
      </c>
      <c r="H4" s="89" t="s">
        <v>148</v>
      </c>
      <c r="I4" s="89" t="s">
        <v>148</v>
      </c>
      <c r="J4" s="89" t="s">
        <v>148</v>
      </c>
      <c r="K4" s="89" t="s">
        <v>148</v>
      </c>
      <c r="L4" s="89" t="s">
        <v>148</v>
      </c>
      <c r="M4" s="89" t="s">
        <v>148</v>
      </c>
      <c r="N4" s="89" t="s">
        <v>148</v>
      </c>
      <c r="O4" s="89" t="s">
        <v>148</v>
      </c>
      <c r="P4" s="89" t="s">
        <v>148</v>
      </c>
      <c r="Q4" s="89" t="s">
        <v>148</v>
      </c>
      <c r="R4" s="89" t="s">
        <v>148</v>
      </c>
      <c r="S4" s="89" t="s">
        <v>148</v>
      </c>
      <c r="T4" s="89" t="s">
        <v>148</v>
      </c>
      <c r="U4" s="89" t="s">
        <v>148</v>
      </c>
      <c r="V4" s="89" t="s">
        <v>148</v>
      </c>
      <c r="W4" s="89" t="s">
        <v>148</v>
      </c>
      <c r="X4" s="89" t="s">
        <v>148</v>
      </c>
      <c r="Y4" s="89" t="s">
        <v>148</v>
      </c>
      <c r="Z4" s="89" t="s">
        <v>148</v>
      </c>
      <c r="AA4" s="89" t="s">
        <v>148</v>
      </c>
      <c r="AB4" s="89" t="s">
        <v>148</v>
      </c>
      <c r="AC4" s="89" t="s">
        <v>148</v>
      </c>
      <c r="AD4" s="89" t="s">
        <v>148</v>
      </c>
      <c r="AE4" s="89" t="s">
        <v>148</v>
      </c>
      <c r="AF4" s="89" t="s">
        <v>148</v>
      </c>
      <c r="AG4" s="89" t="s">
        <v>148</v>
      </c>
      <c r="AH4" s="89" t="s">
        <v>148</v>
      </c>
      <c r="AI4" s="90" t="s">
        <v>148</v>
      </c>
      <c r="AJ4" s="91" t="s">
        <v>148</v>
      </c>
      <c r="AK4" s="91" t="s">
        <v>148</v>
      </c>
      <c r="AL4" s="92" t="s">
        <v>148</v>
      </c>
      <c r="AM4" s="92" t="s">
        <v>148</v>
      </c>
      <c r="AN4" s="93" t="s">
        <v>149</v>
      </c>
      <c r="AO4" s="211" t="s">
        <v>150</v>
      </c>
    </row>
    <row r="5" spans="1:41" ht="20.25" customHeight="1">
      <c r="A5" s="94" t="s">
        <v>151</v>
      </c>
      <c r="B5" s="95" t="s">
        <v>152</v>
      </c>
      <c r="C5" s="95" t="s">
        <v>153</v>
      </c>
      <c r="D5" s="95" t="s">
        <v>154</v>
      </c>
      <c r="E5" s="95" t="s">
        <v>155</v>
      </c>
      <c r="F5" s="96">
        <v>1959</v>
      </c>
      <c r="G5" s="96">
        <v>1960</v>
      </c>
      <c r="H5" s="96">
        <v>1962</v>
      </c>
      <c r="I5" s="96">
        <v>1963</v>
      </c>
      <c r="J5" s="96">
        <v>1964</v>
      </c>
      <c r="K5" s="96">
        <v>1965</v>
      </c>
      <c r="L5" s="96">
        <v>1966</v>
      </c>
      <c r="M5" s="96">
        <v>1967</v>
      </c>
      <c r="N5" s="96">
        <v>1968</v>
      </c>
      <c r="O5" s="96">
        <v>1969</v>
      </c>
      <c r="P5" s="96">
        <v>1971</v>
      </c>
      <c r="Q5" s="96">
        <v>1972</v>
      </c>
      <c r="R5" s="96">
        <v>1973</v>
      </c>
      <c r="S5" s="96">
        <v>1980</v>
      </c>
      <c r="T5" s="96">
        <v>1985</v>
      </c>
      <c r="U5" s="96">
        <v>1986</v>
      </c>
      <c r="V5" s="96">
        <v>1889</v>
      </c>
      <c r="W5" s="96">
        <v>1990</v>
      </c>
      <c r="X5" s="96">
        <v>1991</v>
      </c>
      <c r="Y5" s="96">
        <v>1992</v>
      </c>
      <c r="Z5" s="96">
        <v>1993</v>
      </c>
      <c r="AA5" s="96">
        <v>1994</v>
      </c>
      <c r="AB5" s="96">
        <v>1995</v>
      </c>
      <c r="AC5" s="96">
        <v>1999</v>
      </c>
      <c r="AD5" s="96">
        <v>2000</v>
      </c>
      <c r="AE5" s="96">
        <v>2001</v>
      </c>
      <c r="AF5" s="96">
        <v>2002</v>
      </c>
      <c r="AG5" s="97">
        <v>2003</v>
      </c>
      <c r="AH5" s="98">
        <v>2004</v>
      </c>
      <c r="AI5" s="98">
        <v>2005</v>
      </c>
      <c r="AJ5" s="98">
        <v>2006</v>
      </c>
      <c r="AK5" s="98">
        <v>2008</v>
      </c>
      <c r="AL5" s="99">
        <v>2011</v>
      </c>
      <c r="AM5" s="99">
        <v>2013</v>
      </c>
      <c r="AN5" s="100" t="s">
        <v>156</v>
      </c>
      <c r="AO5" s="212"/>
    </row>
    <row r="6" spans="1:41" ht="20.25" customHeight="1">
      <c r="A6" s="101"/>
      <c r="B6" s="102" t="s">
        <v>157</v>
      </c>
      <c r="C6" s="102" t="s">
        <v>158</v>
      </c>
      <c r="D6" s="102"/>
      <c r="E6" s="102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  <c r="AF6" s="104"/>
      <c r="AG6" s="105"/>
      <c r="AH6" s="106"/>
      <c r="AI6" s="106"/>
      <c r="AJ6" s="106"/>
      <c r="AK6" s="106"/>
      <c r="AL6" s="107"/>
      <c r="AM6" s="108"/>
      <c r="AN6" s="109"/>
      <c r="AO6" s="212"/>
    </row>
    <row r="7" spans="1:41" ht="20.25" customHeight="1" thickBot="1">
      <c r="A7" s="110"/>
      <c r="B7" s="111"/>
      <c r="C7" s="215"/>
      <c r="D7" s="111"/>
      <c r="E7" s="215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3"/>
      <c r="Z7" s="113"/>
      <c r="AA7" s="113"/>
      <c r="AB7" s="112"/>
      <c r="AC7" s="112"/>
      <c r="AD7" s="112"/>
      <c r="AE7" s="112"/>
      <c r="AF7" s="112"/>
      <c r="AG7" s="114"/>
      <c r="AH7" s="115"/>
      <c r="AI7" s="116"/>
      <c r="AJ7" s="115"/>
      <c r="AK7" s="115"/>
      <c r="AL7" s="117"/>
      <c r="AM7" s="114"/>
      <c r="AN7" s="118"/>
      <c r="AO7" s="213"/>
    </row>
    <row r="8" spans="1:41" ht="18" customHeight="1" thickTop="1" thickBot="1">
      <c r="A8" s="119" t="s">
        <v>159</v>
      </c>
      <c r="B8" s="120" t="s">
        <v>160</v>
      </c>
      <c r="C8" s="228" t="s">
        <v>161</v>
      </c>
      <c r="D8" s="228" t="s">
        <v>162</v>
      </c>
      <c r="E8" s="216" t="s">
        <v>163</v>
      </c>
      <c r="F8" s="121">
        <v>10897</v>
      </c>
      <c r="G8" s="121"/>
      <c r="H8" s="121">
        <v>1032</v>
      </c>
      <c r="I8" s="121"/>
      <c r="J8" s="121"/>
      <c r="K8" s="121"/>
      <c r="L8" s="121">
        <v>273</v>
      </c>
      <c r="M8" s="121"/>
      <c r="N8" s="121"/>
      <c r="O8" s="121"/>
      <c r="P8" s="121"/>
      <c r="Q8" s="121"/>
      <c r="R8" s="121"/>
      <c r="S8" s="121"/>
      <c r="T8" s="121"/>
      <c r="U8" s="122"/>
      <c r="V8" s="122">
        <v>308</v>
      </c>
      <c r="W8" s="122"/>
      <c r="X8" s="122"/>
      <c r="Y8" s="121"/>
      <c r="Z8" s="121"/>
      <c r="AA8" s="121"/>
      <c r="AB8" s="122"/>
      <c r="AC8" s="122">
        <v>-653</v>
      </c>
      <c r="AD8" s="122"/>
      <c r="AE8" s="122"/>
      <c r="AF8" s="122"/>
      <c r="AG8" s="122"/>
      <c r="AH8" s="123">
        <v>973.4</v>
      </c>
      <c r="AI8" s="121"/>
      <c r="AJ8" s="122"/>
      <c r="AK8" s="122"/>
      <c r="AL8" s="122"/>
      <c r="AM8" s="124"/>
      <c r="AN8" s="125">
        <f>SUM(F8:AM8)</f>
        <v>12830.4</v>
      </c>
      <c r="AO8" s="126">
        <f t="shared" ref="AO8:AO51" si="0">PRODUCT(AN8,10.764262)</f>
        <v>138109.78716480001</v>
      </c>
    </row>
    <row r="9" spans="1:41" ht="18" customHeight="1" thickBot="1">
      <c r="A9" s="127" t="s">
        <v>164</v>
      </c>
      <c r="B9" s="128" t="s">
        <v>165</v>
      </c>
      <c r="C9" s="229" t="s">
        <v>166</v>
      </c>
      <c r="D9" s="129" t="s">
        <v>167</v>
      </c>
      <c r="E9" s="217" t="s">
        <v>168</v>
      </c>
      <c r="F9" s="130">
        <v>1860</v>
      </c>
      <c r="G9" s="130"/>
      <c r="H9" s="130"/>
      <c r="I9" s="130">
        <v>5311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1"/>
      <c r="V9" s="131"/>
      <c r="W9" s="131">
        <v>10432</v>
      </c>
      <c r="X9" s="131">
        <v>1365</v>
      </c>
      <c r="Y9" s="130"/>
      <c r="Z9" s="130"/>
      <c r="AA9" s="130"/>
      <c r="AB9" s="131"/>
      <c r="AC9" s="131"/>
      <c r="AD9" s="131"/>
      <c r="AE9" s="131"/>
      <c r="AF9" s="131"/>
      <c r="AG9" s="131"/>
      <c r="AH9" s="131"/>
      <c r="AI9" s="130"/>
      <c r="AJ9" s="131"/>
      <c r="AK9" s="131"/>
      <c r="AL9" s="131"/>
      <c r="AM9" s="132">
        <v>5961.58</v>
      </c>
      <c r="AN9" s="133">
        <f>SUM(F9:AM9)</f>
        <v>24929.58</v>
      </c>
      <c r="AO9" s="134">
        <f t="shared" si="0"/>
        <v>268348.53066996002</v>
      </c>
    </row>
    <row r="10" spans="1:41" ht="18" customHeight="1" thickBot="1">
      <c r="A10" s="127" t="s">
        <v>164</v>
      </c>
      <c r="B10" s="128" t="s">
        <v>169</v>
      </c>
      <c r="C10" s="229"/>
      <c r="D10" s="129" t="s">
        <v>170</v>
      </c>
      <c r="E10" s="217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1"/>
      <c r="V10" s="131"/>
      <c r="W10" s="135">
        <v>7851.1</v>
      </c>
      <c r="X10" s="131"/>
      <c r="Y10" s="130"/>
      <c r="Z10" s="130"/>
      <c r="AA10" s="130"/>
      <c r="AB10" s="131"/>
      <c r="AC10" s="131"/>
      <c r="AD10" s="131"/>
      <c r="AE10" s="131"/>
      <c r="AF10" s="131"/>
      <c r="AG10" s="131"/>
      <c r="AH10" s="131"/>
      <c r="AI10" s="130"/>
      <c r="AJ10" s="131"/>
      <c r="AK10" s="131"/>
      <c r="AL10" s="131"/>
      <c r="AM10" s="132"/>
      <c r="AN10" s="136">
        <v>7851.1</v>
      </c>
      <c r="AO10" s="134">
        <f t="shared" si="0"/>
        <v>84511.297388200008</v>
      </c>
    </row>
    <row r="11" spans="1:41" ht="18" customHeight="1" thickBot="1">
      <c r="A11" s="137" t="s">
        <v>171</v>
      </c>
      <c r="B11" s="138" t="s">
        <v>86</v>
      </c>
      <c r="C11" s="230" t="s">
        <v>167</v>
      </c>
      <c r="D11" s="139" t="s">
        <v>167</v>
      </c>
      <c r="E11" s="218" t="s">
        <v>172</v>
      </c>
      <c r="F11" s="140"/>
      <c r="G11" s="140">
        <v>5099</v>
      </c>
      <c r="H11" s="140">
        <v>2332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1"/>
      <c r="V11" s="141"/>
      <c r="W11" s="141"/>
      <c r="X11" s="141"/>
      <c r="Y11" s="140"/>
      <c r="Z11" s="140"/>
      <c r="AA11" s="140"/>
      <c r="AB11" s="141"/>
      <c r="AC11" s="141"/>
      <c r="AD11" s="141"/>
      <c r="AE11" s="141"/>
      <c r="AF11" s="141"/>
      <c r="AG11" s="141"/>
      <c r="AH11" s="141"/>
      <c r="AI11" s="140"/>
      <c r="AJ11" s="141"/>
      <c r="AK11" s="141"/>
      <c r="AL11" s="141"/>
      <c r="AM11" s="142"/>
      <c r="AN11" s="143">
        <f t="shared" ref="AN11:AN27" si="1">SUM(F11:AM11)</f>
        <v>7431</v>
      </c>
      <c r="AO11" s="134">
        <f t="shared" si="0"/>
        <v>79989.230922000002</v>
      </c>
    </row>
    <row r="12" spans="1:41" ht="18" customHeight="1" thickBot="1">
      <c r="A12" s="144" t="s">
        <v>173</v>
      </c>
      <c r="B12" s="128" t="s">
        <v>87</v>
      </c>
      <c r="C12" s="229" t="s">
        <v>167</v>
      </c>
      <c r="D12" s="129" t="s">
        <v>167</v>
      </c>
      <c r="E12" s="217" t="s">
        <v>174</v>
      </c>
      <c r="F12" s="130"/>
      <c r="G12" s="130"/>
      <c r="H12" s="130">
        <v>4439</v>
      </c>
      <c r="I12" s="130"/>
      <c r="J12" s="130"/>
      <c r="K12" s="130"/>
      <c r="L12" s="130">
        <v>2958</v>
      </c>
      <c r="M12" s="130"/>
      <c r="N12" s="130"/>
      <c r="O12" s="130"/>
      <c r="P12" s="130"/>
      <c r="Q12" s="130"/>
      <c r="R12" s="130"/>
      <c r="S12" s="130"/>
      <c r="T12" s="130"/>
      <c r="U12" s="131"/>
      <c r="V12" s="131"/>
      <c r="W12" s="131">
        <v>1849</v>
      </c>
      <c r="X12" s="131"/>
      <c r="Y12" s="130"/>
      <c r="Z12" s="130"/>
      <c r="AA12" s="130"/>
      <c r="AB12" s="131"/>
      <c r="AC12" s="131"/>
      <c r="AD12" s="131"/>
      <c r="AE12" s="131"/>
      <c r="AF12" s="131"/>
      <c r="AG12" s="131"/>
      <c r="AH12" s="131"/>
      <c r="AI12" s="130"/>
      <c r="AJ12" s="131"/>
      <c r="AK12" s="131"/>
      <c r="AL12" s="131"/>
      <c r="AM12" s="132"/>
      <c r="AN12" s="133">
        <f t="shared" si="1"/>
        <v>9246</v>
      </c>
      <c r="AO12" s="134">
        <f t="shared" si="0"/>
        <v>99526.366452000002</v>
      </c>
    </row>
    <row r="13" spans="1:41" ht="18" customHeight="1" thickBot="1">
      <c r="A13" s="137" t="s">
        <v>175</v>
      </c>
      <c r="B13" s="138" t="s">
        <v>13</v>
      </c>
      <c r="C13" s="230" t="s">
        <v>12</v>
      </c>
      <c r="D13" s="139" t="s">
        <v>12</v>
      </c>
      <c r="E13" s="218" t="s">
        <v>176</v>
      </c>
      <c r="F13" s="140"/>
      <c r="G13" s="140"/>
      <c r="H13" s="140">
        <v>5075</v>
      </c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1"/>
      <c r="V13" s="141"/>
      <c r="W13" s="141"/>
      <c r="X13" s="141"/>
      <c r="Y13" s="140"/>
      <c r="Z13" s="140"/>
      <c r="AA13" s="140"/>
      <c r="AB13" s="141"/>
      <c r="AC13" s="141"/>
      <c r="AD13" s="141"/>
      <c r="AE13" s="141"/>
      <c r="AF13" s="141"/>
      <c r="AG13" s="141">
        <v>-181</v>
      </c>
      <c r="AH13" s="141"/>
      <c r="AI13" s="140"/>
      <c r="AJ13" s="141"/>
      <c r="AK13" s="141"/>
      <c r="AL13" s="141"/>
      <c r="AM13" s="142"/>
      <c r="AN13" s="143">
        <f t="shared" si="1"/>
        <v>4894</v>
      </c>
      <c r="AO13" s="134">
        <f t="shared" si="0"/>
        <v>52680.298228</v>
      </c>
    </row>
    <row r="14" spans="1:41" ht="18" customHeight="1" thickBot="1">
      <c r="A14" s="145" t="s">
        <v>177</v>
      </c>
      <c r="B14" s="128" t="s">
        <v>19</v>
      </c>
      <c r="C14" s="229" t="s">
        <v>12</v>
      </c>
      <c r="D14" s="129" t="s">
        <v>12</v>
      </c>
      <c r="E14" s="217" t="s">
        <v>178</v>
      </c>
      <c r="F14" s="130"/>
      <c r="G14" s="130"/>
      <c r="H14" s="130">
        <v>5030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1"/>
      <c r="V14" s="131"/>
      <c r="W14" s="131"/>
      <c r="X14" s="131"/>
      <c r="Y14" s="130"/>
      <c r="Z14" s="130"/>
      <c r="AA14" s="130"/>
      <c r="AB14" s="131"/>
      <c r="AC14" s="131"/>
      <c r="AD14" s="131"/>
      <c r="AE14" s="131"/>
      <c r="AF14" s="131"/>
      <c r="AG14" s="131"/>
      <c r="AH14" s="131"/>
      <c r="AI14" s="130"/>
      <c r="AJ14" s="131"/>
      <c r="AK14" s="135">
        <v>-248.53</v>
      </c>
      <c r="AL14" s="131"/>
      <c r="AM14" s="132"/>
      <c r="AN14" s="125">
        <f t="shared" si="1"/>
        <v>4781.47</v>
      </c>
      <c r="AO14" s="134">
        <f t="shared" si="0"/>
        <v>51468.995825140002</v>
      </c>
    </row>
    <row r="15" spans="1:41" ht="18" customHeight="1" thickBot="1">
      <c r="A15" s="146" t="s">
        <v>179</v>
      </c>
      <c r="B15" s="138" t="s">
        <v>180</v>
      </c>
      <c r="C15" s="230" t="s">
        <v>181</v>
      </c>
      <c r="D15" s="139" t="s">
        <v>182</v>
      </c>
      <c r="E15" s="218" t="s">
        <v>183</v>
      </c>
      <c r="F15" s="140"/>
      <c r="G15" s="140"/>
      <c r="H15" s="140"/>
      <c r="I15" s="140">
        <v>2694</v>
      </c>
      <c r="J15" s="140"/>
      <c r="K15" s="140"/>
      <c r="L15" s="140"/>
      <c r="M15" s="140">
        <v>9163</v>
      </c>
      <c r="N15" s="140"/>
      <c r="O15" s="140"/>
      <c r="P15" s="140"/>
      <c r="Q15" s="140"/>
      <c r="R15" s="140"/>
      <c r="S15" s="140"/>
      <c r="T15" s="140"/>
      <c r="U15" s="141"/>
      <c r="V15" s="141"/>
      <c r="W15" s="141"/>
      <c r="X15" s="141"/>
      <c r="Y15" s="140"/>
      <c r="Z15" s="140"/>
      <c r="AA15" s="140"/>
      <c r="AB15" s="141"/>
      <c r="AC15" s="141"/>
      <c r="AD15" s="141"/>
      <c r="AE15" s="141"/>
      <c r="AF15" s="141"/>
      <c r="AG15" s="141"/>
      <c r="AH15" s="147"/>
      <c r="AI15" s="148">
        <v>4603.3</v>
      </c>
      <c r="AJ15" s="141"/>
      <c r="AK15" s="141"/>
      <c r="AL15" s="141"/>
      <c r="AM15" s="142"/>
      <c r="AN15" s="125">
        <f t="shared" si="1"/>
        <v>16460.3</v>
      </c>
      <c r="AO15" s="134">
        <f t="shared" si="0"/>
        <v>177182.9817986</v>
      </c>
    </row>
    <row r="16" spans="1:41" ht="18" customHeight="1" thickBot="1">
      <c r="A16" s="149" t="s">
        <v>184</v>
      </c>
      <c r="B16" s="128" t="s">
        <v>37</v>
      </c>
      <c r="C16" s="229" t="s">
        <v>185</v>
      </c>
      <c r="D16" s="129" t="s">
        <v>43</v>
      </c>
      <c r="E16" s="217">
        <v>1963</v>
      </c>
      <c r="F16" s="130"/>
      <c r="G16" s="130"/>
      <c r="H16" s="130"/>
      <c r="I16" s="130">
        <v>2403</v>
      </c>
      <c r="J16" s="130"/>
      <c r="K16" s="130"/>
      <c r="L16" s="130">
        <v>734</v>
      </c>
      <c r="M16" s="130"/>
      <c r="N16" s="130"/>
      <c r="O16" s="130"/>
      <c r="P16" s="130"/>
      <c r="Q16" s="130"/>
      <c r="R16" s="130"/>
      <c r="S16" s="130"/>
      <c r="T16" s="130"/>
      <c r="U16" s="131"/>
      <c r="V16" s="131"/>
      <c r="W16" s="131"/>
      <c r="X16" s="131"/>
      <c r="Y16" s="130"/>
      <c r="Z16" s="130"/>
      <c r="AA16" s="130"/>
      <c r="AB16" s="131"/>
      <c r="AC16" s="131"/>
      <c r="AD16" s="131"/>
      <c r="AE16" s="131"/>
      <c r="AF16" s="131"/>
      <c r="AG16" s="131"/>
      <c r="AH16" s="131"/>
      <c r="AI16" s="130">
        <v>-521</v>
      </c>
      <c r="AJ16" s="131"/>
      <c r="AK16" s="131"/>
      <c r="AL16" s="131"/>
      <c r="AM16" s="132"/>
      <c r="AN16" s="133">
        <f t="shared" si="1"/>
        <v>2616</v>
      </c>
      <c r="AO16" s="134">
        <f t="shared" si="0"/>
        <v>28159.309392000003</v>
      </c>
    </row>
    <row r="17" spans="1:41" ht="18" customHeight="1" thickBot="1">
      <c r="A17" s="137" t="s">
        <v>186</v>
      </c>
      <c r="B17" s="138" t="s">
        <v>187</v>
      </c>
      <c r="C17" s="230" t="s">
        <v>185</v>
      </c>
      <c r="D17" s="139" t="s">
        <v>43</v>
      </c>
      <c r="E17" s="218" t="s">
        <v>188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>
        <v>10453</v>
      </c>
      <c r="S17" s="140">
        <v>1787</v>
      </c>
      <c r="T17" s="140"/>
      <c r="U17" s="141"/>
      <c r="V17" s="141"/>
      <c r="W17" s="141"/>
      <c r="X17" s="141"/>
      <c r="Y17" s="140"/>
      <c r="Z17" s="140"/>
      <c r="AA17" s="140"/>
      <c r="AB17" s="141"/>
      <c r="AC17" s="141"/>
      <c r="AD17" s="141"/>
      <c r="AE17" s="141"/>
      <c r="AF17" s="141"/>
      <c r="AG17" s="141"/>
      <c r="AH17" s="141"/>
      <c r="AI17" s="140">
        <v>-609</v>
      </c>
      <c r="AJ17" s="141"/>
      <c r="AK17" s="141"/>
      <c r="AL17" s="141"/>
      <c r="AM17" s="142"/>
      <c r="AN17" s="143">
        <f t="shared" si="1"/>
        <v>11631</v>
      </c>
      <c r="AO17" s="134">
        <f t="shared" si="0"/>
        <v>125199.131322</v>
      </c>
    </row>
    <row r="18" spans="1:41" ht="18" customHeight="1" thickBot="1">
      <c r="A18" s="127" t="s">
        <v>189</v>
      </c>
      <c r="B18" s="128" t="s">
        <v>190</v>
      </c>
      <c r="C18" s="229" t="s">
        <v>191</v>
      </c>
      <c r="D18" s="129" t="s">
        <v>167</v>
      </c>
      <c r="E18" s="217" t="s">
        <v>192</v>
      </c>
      <c r="F18" s="130"/>
      <c r="G18" s="130"/>
      <c r="H18" s="130"/>
      <c r="I18" s="130"/>
      <c r="J18" s="130">
        <v>8388</v>
      </c>
      <c r="K18" s="130"/>
      <c r="L18" s="130">
        <v>4945</v>
      </c>
      <c r="M18" s="130"/>
      <c r="N18" s="130">
        <v>4141</v>
      </c>
      <c r="O18" s="130"/>
      <c r="P18" s="130"/>
      <c r="Q18" s="130"/>
      <c r="R18" s="130"/>
      <c r="S18" s="130"/>
      <c r="T18" s="130"/>
      <c r="U18" s="131"/>
      <c r="V18" s="131"/>
      <c r="W18" s="131"/>
      <c r="X18" s="131"/>
      <c r="Y18" s="130"/>
      <c r="Z18" s="130"/>
      <c r="AA18" s="130"/>
      <c r="AB18" s="131"/>
      <c r="AC18" s="131"/>
      <c r="AD18" s="131"/>
      <c r="AE18" s="131"/>
      <c r="AF18" s="131"/>
      <c r="AG18" s="131"/>
      <c r="AH18" s="131"/>
      <c r="AI18" s="130"/>
      <c r="AJ18" s="131"/>
      <c r="AK18" s="131"/>
      <c r="AL18" s="131"/>
      <c r="AM18" s="132"/>
      <c r="AN18" s="133">
        <f t="shared" si="1"/>
        <v>17474</v>
      </c>
      <c r="AO18" s="134">
        <f t="shared" si="0"/>
        <v>188094.71418800001</v>
      </c>
    </row>
    <row r="19" spans="1:41" ht="18" customHeight="1" thickBot="1">
      <c r="A19" s="119" t="s">
        <v>193</v>
      </c>
      <c r="B19" s="138" t="s">
        <v>194</v>
      </c>
      <c r="C19" s="230" t="s">
        <v>63</v>
      </c>
      <c r="D19" s="139" t="s">
        <v>170</v>
      </c>
      <c r="E19" s="218" t="s">
        <v>195</v>
      </c>
      <c r="F19" s="140"/>
      <c r="G19" s="140"/>
      <c r="H19" s="140"/>
      <c r="I19" s="140"/>
      <c r="J19" s="140">
        <v>950</v>
      </c>
      <c r="K19" s="140"/>
      <c r="L19" s="140">
        <v>2275</v>
      </c>
      <c r="M19" s="140"/>
      <c r="N19" s="140">
        <v>485</v>
      </c>
      <c r="O19" s="140"/>
      <c r="P19" s="140"/>
      <c r="Q19" s="140"/>
      <c r="R19" s="140"/>
      <c r="S19" s="140"/>
      <c r="T19" s="140"/>
      <c r="U19" s="141"/>
      <c r="V19" s="141"/>
      <c r="W19" s="141"/>
      <c r="X19" s="141"/>
      <c r="Y19" s="140"/>
      <c r="Z19" s="140"/>
      <c r="AA19" s="140"/>
      <c r="AB19" s="141"/>
      <c r="AC19" s="141"/>
      <c r="AD19" s="141"/>
      <c r="AE19" s="141"/>
      <c r="AF19" s="141"/>
      <c r="AG19" s="141">
        <v>362</v>
      </c>
      <c r="AH19" s="141"/>
      <c r="AI19" s="140"/>
      <c r="AJ19" s="141">
        <v>249.9</v>
      </c>
      <c r="AK19" s="141"/>
      <c r="AL19" s="141"/>
      <c r="AM19" s="142">
        <v>121.85</v>
      </c>
      <c r="AN19" s="143">
        <f t="shared" si="1"/>
        <v>4443.75</v>
      </c>
      <c r="AO19" s="134">
        <f t="shared" si="0"/>
        <v>47833.689262500004</v>
      </c>
    </row>
    <row r="20" spans="1:41" ht="18" customHeight="1" thickBot="1">
      <c r="A20" s="127" t="s">
        <v>196</v>
      </c>
      <c r="B20" s="128" t="s">
        <v>197</v>
      </c>
      <c r="C20" s="229" t="s">
        <v>191</v>
      </c>
      <c r="D20" s="129" t="s">
        <v>167</v>
      </c>
      <c r="E20" s="217">
        <v>1965</v>
      </c>
      <c r="F20" s="130"/>
      <c r="G20" s="130"/>
      <c r="H20" s="130"/>
      <c r="I20" s="130"/>
      <c r="J20" s="130"/>
      <c r="K20" s="130">
        <v>9950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1"/>
      <c r="V20" s="131"/>
      <c r="W20" s="131"/>
      <c r="X20" s="131"/>
      <c r="Y20" s="130"/>
      <c r="Z20" s="130"/>
      <c r="AA20" s="130"/>
      <c r="AB20" s="131"/>
      <c r="AC20" s="131"/>
      <c r="AD20" s="131"/>
      <c r="AE20" s="131"/>
      <c r="AF20" s="131"/>
      <c r="AG20" s="131"/>
      <c r="AH20" s="131"/>
      <c r="AI20" s="130"/>
      <c r="AJ20" s="131"/>
      <c r="AK20" s="131"/>
      <c r="AL20" s="131"/>
      <c r="AM20" s="132"/>
      <c r="AN20" s="133">
        <f t="shared" si="1"/>
        <v>9950</v>
      </c>
      <c r="AO20" s="134">
        <f t="shared" si="0"/>
        <v>107104.4069</v>
      </c>
    </row>
    <row r="21" spans="1:41" ht="18" customHeight="1" thickBot="1">
      <c r="A21" s="119" t="s">
        <v>198</v>
      </c>
      <c r="B21" s="138" t="s">
        <v>199</v>
      </c>
      <c r="C21" s="230" t="s">
        <v>191</v>
      </c>
      <c r="D21" s="139" t="s">
        <v>167</v>
      </c>
      <c r="E21" s="218" t="s">
        <v>200</v>
      </c>
      <c r="F21" s="140"/>
      <c r="G21" s="140"/>
      <c r="H21" s="140"/>
      <c r="I21" s="140"/>
      <c r="J21" s="140"/>
      <c r="K21" s="140"/>
      <c r="L21" s="140">
        <v>8050</v>
      </c>
      <c r="M21" s="140"/>
      <c r="N21" s="140"/>
      <c r="O21" s="140"/>
      <c r="P21" s="140"/>
      <c r="Q21" s="140"/>
      <c r="R21" s="140"/>
      <c r="S21" s="140"/>
      <c r="T21" s="140">
        <v>1035</v>
      </c>
      <c r="U21" s="141"/>
      <c r="V21" s="141"/>
      <c r="W21" s="141">
        <v>921</v>
      </c>
      <c r="X21" s="141"/>
      <c r="Y21" s="140"/>
      <c r="Z21" s="140"/>
      <c r="AA21" s="140">
        <v>4167</v>
      </c>
      <c r="AB21" s="141"/>
      <c r="AC21" s="141"/>
      <c r="AD21" s="141"/>
      <c r="AE21" s="141"/>
      <c r="AF21" s="141"/>
      <c r="AG21" s="141"/>
      <c r="AH21" s="141"/>
      <c r="AI21" s="140"/>
      <c r="AJ21" s="141"/>
      <c r="AK21" s="141"/>
      <c r="AL21" s="141"/>
      <c r="AM21" s="142"/>
      <c r="AN21" s="143">
        <f t="shared" si="1"/>
        <v>14173</v>
      </c>
      <c r="AO21" s="134">
        <f t="shared" si="0"/>
        <v>152561.88532600002</v>
      </c>
    </row>
    <row r="22" spans="1:41" ht="18" customHeight="1" thickBot="1">
      <c r="A22" s="119" t="s">
        <v>201</v>
      </c>
      <c r="B22" s="138" t="s">
        <v>202</v>
      </c>
      <c r="C22" s="230" t="s">
        <v>12</v>
      </c>
      <c r="D22" s="139" t="s">
        <v>12</v>
      </c>
      <c r="E22" s="218">
        <v>1965</v>
      </c>
      <c r="F22" s="140"/>
      <c r="G22" s="140"/>
      <c r="H22" s="140"/>
      <c r="I22" s="140"/>
      <c r="J22" s="140"/>
      <c r="K22" s="140">
        <v>4400</v>
      </c>
      <c r="L22" s="140"/>
      <c r="M22" s="140"/>
      <c r="N22" s="140"/>
      <c r="O22" s="140"/>
      <c r="P22" s="140"/>
      <c r="Q22" s="140"/>
      <c r="R22" s="140"/>
      <c r="S22" s="140"/>
      <c r="T22" s="140"/>
      <c r="U22" s="141"/>
      <c r="V22" s="141"/>
      <c r="W22" s="141"/>
      <c r="X22" s="141"/>
      <c r="Y22" s="140"/>
      <c r="Z22" s="140"/>
      <c r="AA22" s="140"/>
      <c r="AB22" s="141"/>
      <c r="AC22" s="141"/>
      <c r="AD22" s="141"/>
      <c r="AE22" s="141"/>
      <c r="AF22" s="141"/>
      <c r="AG22" s="141"/>
      <c r="AH22" s="141"/>
      <c r="AI22" s="140"/>
      <c r="AJ22" s="141"/>
      <c r="AK22" s="141"/>
      <c r="AL22" s="141"/>
      <c r="AM22" s="142"/>
      <c r="AN22" s="143">
        <f t="shared" si="1"/>
        <v>4400</v>
      </c>
      <c r="AO22" s="134">
        <f t="shared" si="0"/>
        <v>47362.752800000002</v>
      </c>
    </row>
    <row r="23" spans="1:41" ht="18" customHeight="1" thickBot="1">
      <c r="A23" s="127" t="s">
        <v>203</v>
      </c>
      <c r="B23" s="128" t="s">
        <v>204</v>
      </c>
      <c r="C23" s="229" t="s">
        <v>12</v>
      </c>
      <c r="D23" s="129" t="s">
        <v>12</v>
      </c>
      <c r="E23" s="217">
        <v>1965</v>
      </c>
      <c r="F23" s="130"/>
      <c r="G23" s="130"/>
      <c r="H23" s="130"/>
      <c r="I23" s="130"/>
      <c r="J23" s="130"/>
      <c r="K23" s="130">
        <v>4514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1"/>
      <c r="V23" s="131"/>
      <c r="W23" s="131"/>
      <c r="X23" s="131"/>
      <c r="Y23" s="130"/>
      <c r="Z23" s="130"/>
      <c r="AA23" s="130"/>
      <c r="AB23" s="131"/>
      <c r="AC23" s="131"/>
      <c r="AD23" s="131"/>
      <c r="AE23" s="131"/>
      <c r="AF23" s="131"/>
      <c r="AG23" s="131"/>
      <c r="AH23" s="131"/>
      <c r="AI23" s="130"/>
      <c r="AJ23" s="131"/>
      <c r="AK23" s="131"/>
      <c r="AL23" s="131"/>
      <c r="AM23" s="132"/>
      <c r="AN23" s="133">
        <f t="shared" si="1"/>
        <v>4514</v>
      </c>
      <c r="AO23" s="134">
        <f t="shared" si="0"/>
        <v>48589.878668000005</v>
      </c>
    </row>
    <row r="24" spans="1:41" ht="18" customHeight="1" thickBot="1">
      <c r="A24" s="150" t="s">
        <v>205</v>
      </c>
      <c r="B24" s="151" t="s">
        <v>206</v>
      </c>
      <c r="C24" s="231" t="s">
        <v>167</v>
      </c>
      <c r="D24" s="152" t="s">
        <v>167</v>
      </c>
      <c r="E24" s="219">
        <v>1967</v>
      </c>
      <c r="F24" s="153"/>
      <c r="G24" s="153"/>
      <c r="H24" s="153"/>
      <c r="I24" s="153"/>
      <c r="J24" s="153"/>
      <c r="K24" s="153"/>
      <c r="L24" s="153"/>
      <c r="M24" s="153">
        <v>22145</v>
      </c>
      <c r="N24" s="153"/>
      <c r="O24" s="153"/>
      <c r="P24" s="153"/>
      <c r="Q24" s="153"/>
      <c r="R24" s="153"/>
      <c r="S24" s="153"/>
      <c r="T24" s="153"/>
      <c r="U24" s="154"/>
      <c r="V24" s="154"/>
      <c r="W24" s="154"/>
      <c r="X24" s="154"/>
      <c r="Y24" s="153"/>
      <c r="Z24" s="153"/>
      <c r="AA24" s="153"/>
      <c r="AB24" s="154"/>
      <c r="AC24" s="154"/>
      <c r="AD24" s="154"/>
      <c r="AE24" s="154"/>
      <c r="AF24" s="154"/>
      <c r="AG24" s="154"/>
      <c r="AH24" s="154"/>
      <c r="AI24" s="153"/>
      <c r="AJ24" s="154"/>
      <c r="AK24" s="154"/>
      <c r="AL24" s="154"/>
      <c r="AM24" s="155"/>
      <c r="AN24" s="156">
        <f t="shared" si="1"/>
        <v>22145</v>
      </c>
      <c r="AO24" s="157">
        <f t="shared" si="0"/>
        <v>238374.58199000001</v>
      </c>
    </row>
    <row r="25" spans="1:41" ht="18" customHeight="1" thickBot="1">
      <c r="A25" s="119" t="s">
        <v>207</v>
      </c>
      <c r="B25" s="138" t="s">
        <v>208</v>
      </c>
      <c r="C25" s="232" t="s">
        <v>191</v>
      </c>
      <c r="D25" s="158" t="s">
        <v>167</v>
      </c>
      <c r="E25" s="218" t="s">
        <v>209</v>
      </c>
      <c r="F25" s="140"/>
      <c r="G25" s="140"/>
      <c r="H25" s="140"/>
      <c r="I25" s="140"/>
      <c r="J25" s="140"/>
      <c r="K25" s="140"/>
      <c r="L25" s="140"/>
      <c r="M25" s="140"/>
      <c r="N25" s="140">
        <v>4878</v>
      </c>
      <c r="O25" s="140"/>
      <c r="P25" s="140"/>
      <c r="Q25" s="140"/>
      <c r="R25" s="140"/>
      <c r="S25" s="140"/>
      <c r="T25" s="140"/>
      <c r="U25" s="141"/>
      <c r="V25" s="141"/>
      <c r="W25" s="141"/>
      <c r="X25" s="141"/>
      <c r="Y25" s="140"/>
      <c r="Z25" s="140"/>
      <c r="AA25" s="140"/>
      <c r="AB25" s="141"/>
      <c r="AC25" s="141"/>
      <c r="AD25" s="141"/>
      <c r="AE25" s="141">
        <v>950</v>
      </c>
      <c r="AF25" s="141"/>
      <c r="AG25" s="141"/>
      <c r="AH25" s="141">
        <v>492</v>
      </c>
      <c r="AI25" s="140"/>
      <c r="AJ25" s="141"/>
      <c r="AK25" s="141"/>
      <c r="AL25" s="141"/>
      <c r="AM25" s="142"/>
      <c r="AN25" s="143">
        <f t="shared" si="1"/>
        <v>6320</v>
      </c>
      <c r="AO25" s="134">
        <f t="shared" si="0"/>
        <v>68030.135840000003</v>
      </c>
    </row>
    <row r="26" spans="1:41" ht="18" customHeight="1" thickBot="1">
      <c r="A26" s="127" t="s">
        <v>210</v>
      </c>
      <c r="B26" s="128" t="s">
        <v>72</v>
      </c>
      <c r="C26" s="229" t="s">
        <v>211</v>
      </c>
      <c r="D26" s="129" t="s">
        <v>212</v>
      </c>
      <c r="E26" s="217">
        <v>1969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>
        <v>8659</v>
      </c>
      <c r="P26" s="130"/>
      <c r="Q26" s="130"/>
      <c r="R26" s="130"/>
      <c r="S26" s="130"/>
      <c r="T26" s="130"/>
      <c r="U26" s="131"/>
      <c r="V26" s="131"/>
      <c r="W26" s="131"/>
      <c r="X26" s="131"/>
      <c r="Y26" s="130"/>
      <c r="Z26" s="130"/>
      <c r="AA26" s="130"/>
      <c r="AB26" s="131"/>
      <c r="AC26" s="131"/>
      <c r="AD26" s="131"/>
      <c r="AE26" s="131"/>
      <c r="AF26" s="131"/>
      <c r="AG26" s="131"/>
      <c r="AH26" s="131"/>
      <c r="AI26" s="130"/>
      <c r="AJ26" s="131"/>
      <c r="AK26" s="131"/>
      <c r="AL26" s="131"/>
      <c r="AM26" s="132"/>
      <c r="AN26" s="133">
        <f t="shared" si="1"/>
        <v>8659</v>
      </c>
      <c r="AO26" s="134">
        <f t="shared" si="0"/>
        <v>93207.744658000011</v>
      </c>
    </row>
    <row r="27" spans="1:41" ht="18" customHeight="1" thickBot="1">
      <c r="A27" s="119" t="s">
        <v>213</v>
      </c>
      <c r="B27" s="138" t="s">
        <v>22</v>
      </c>
      <c r="C27" s="230" t="s">
        <v>12</v>
      </c>
      <c r="D27" s="139" t="s">
        <v>12</v>
      </c>
      <c r="E27" s="218">
        <v>1969</v>
      </c>
      <c r="F27" s="140"/>
      <c r="G27" s="140"/>
      <c r="H27" s="140"/>
      <c r="I27" s="140"/>
      <c r="J27" s="140"/>
      <c r="K27" s="140"/>
      <c r="L27" s="140"/>
      <c r="M27" s="140"/>
      <c r="N27" s="140"/>
      <c r="O27" s="140">
        <v>14373</v>
      </c>
      <c r="P27" s="140"/>
      <c r="Q27" s="140"/>
      <c r="R27" s="140"/>
      <c r="S27" s="140"/>
      <c r="T27" s="140"/>
      <c r="U27" s="141"/>
      <c r="V27" s="141"/>
      <c r="W27" s="141"/>
      <c r="X27" s="141"/>
      <c r="Y27" s="140"/>
      <c r="Z27" s="140"/>
      <c r="AA27" s="140"/>
      <c r="AB27" s="141"/>
      <c r="AC27" s="141"/>
      <c r="AD27" s="141"/>
      <c r="AE27" s="141"/>
      <c r="AF27" s="141"/>
      <c r="AG27" s="141"/>
      <c r="AH27" s="141"/>
      <c r="AI27" s="140"/>
      <c r="AJ27" s="141"/>
      <c r="AK27" s="141"/>
      <c r="AL27" s="141"/>
      <c r="AM27" s="142"/>
      <c r="AN27" s="143">
        <f t="shared" si="1"/>
        <v>14373</v>
      </c>
      <c r="AO27" s="134">
        <f t="shared" si="0"/>
        <v>154714.73772599999</v>
      </c>
    </row>
    <row r="28" spans="1:41" ht="18" customHeight="1" thickBot="1">
      <c r="A28" s="127" t="s">
        <v>214</v>
      </c>
      <c r="B28" s="128" t="s">
        <v>215</v>
      </c>
      <c r="C28" s="229" t="s">
        <v>12</v>
      </c>
      <c r="D28" s="129" t="s">
        <v>170</v>
      </c>
      <c r="E28" s="217" t="s">
        <v>216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>
        <v>8280</v>
      </c>
      <c r="P28" s="130"/>
      <c r="Q28" s="130"/>
      <c r="R28" s="130"/>
      <c r="S28" s="130"/>
      <c r="T28" s="130"/>
      <c r="U28" s="131"/>
      <c r="V28" s="131"/>
      <c r="W28" s="131"/>
      <c r="X28" s="131"/>
      <c r="Y28" s="130"/>
      <c r="Z28" s="130"/>
      <c r="AA28" s="130"/>
      <c r="AB28" s="131"/>
      <c r="AC28" s="131"/>
      <c r="AD28" s="131"/>
      <c r="AE28" s="131"/>
      <c r="AF28" s="131"/>
      <c r="AG28" s="131"/>
      <c r="AH28" s="131"/>
      <c r="AI28" s="130"/>
      <c r="AJ28" s="131"/>
      <c r="AK28" s="131"/>
      <c r="AL28" s="131">
        <v>6967.5</v>
      </c>
      <c r="AM28" s="132"/>
      <c r="AN28" s="133">
        <f>SUM(E28:AM28)</f>
        <v>15247.5</v>
      </c>
      <c r="AO28" s="134">
        <f t="shared" si="0"/>
        <v>164128.084845</v>
      </c>
    </row>
    <row r="29" spans="1:41" ht="18" customHeight="1" thickBot="1">
      <c r="A29" s="119" t="s">
        <v>217</v>
      </c>
      <c r="B29" s="138" t="s">
        <v>73</v>
      </c>
      <c r="C29" s="230" t="s">
        <v>167</v>
      </c>
      <c r="D29" s="139" t="s">
        <v>167</v>
      </c>
      <c r="E29" s="218">
        <v>1971</v>
      </c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>
        <v>17175</v>
      </c>
      <c r="Q29" s="140"/>
      <c r="R29" s="140"/>
      <c r="S29" s="140"/>
      <c r="T29" s="140"/>
      <c r="U29" s="141"/>
      <c r="V29" s="141"/>
      <c r="W29" s="141"/>
      <c r="X29" s="141"/>
      <c r="Y29" s="140"/>
      <c r="Z29" s="140"/>
      <c r="AA29" s="140"/>
      <c r="AB29" s="141"/>
      <c r="AC29" s="141"/>
      <c r="AD29" s="141"/>
      <c r="AE29" s="141"/>
      <c r="AF29" s="141"/>
      <c r="AG29" s="141"/>
      <c r="AH29" s="141"/>
      <c r="AI29" s="140"/>
      <c r="AJ29" s="141"/>
      <c r="AK29" s="141"/>
      <c r="AL29" s="141"/>
      <c r="AM29" s="142"/>
      <c r="AN29" s="143">
        <f t="shared" ref="AN29:AN48" si="2">SUM(F29:AM29)</f>
        <v>17175</v>
      </c>
      <c r="AO29" s="134">
        <f t="shared" si="0"/>
        <v>184876.19985</v>
      </c>
    </row>
    <row r="30" spans="1:41" ht="18" customHeight="1" thickBot="1">
      <c r="A30" s="127" t="s">
        <v>218</v>
      </c>
      <c r="B30" s="128" t="s">
        <v>219</v>
      </c>
      <c r="C30" s="229" t="s">
        <v>167</v>
      </c>
      <c r="D30" s="129" t="s">
        <v>167</v>
      </c>
      <c r="E30" s="217" t="s">
        <v>220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>
        <v>6908</v>
      </c>
      <c r="R30" s="130"/>
      <c r="S30" s="130"/>
      <c r="T30" s="130">
        <v>1706</v>
      </c>
      <c r="U30" s="131"/>
      <c r="V30" s="131"/>
      <c r="W30" s="131"/>
      <c r="X30" s="131"/>
      <c r="Y30" s="130"/>
      <c r="Z30" s="130"/>
      <c r="AA30" s="130"/>
      <c r="AB30" s="131"/>
      <c r="AC30" s="131"/>
      <c r="AD30" s="131"/>
      <c r="AE30" s="131"/>
      <c r="AF30" s="131"/>
      <c r="AG30" s="131"/>
      <c r="AH30" s="131"/>
      <c r="AI30" s="130"/>
      <c r="AJ30" s="131"/>
      <c r="AK30" s="131"/>
      <c r="AL30" s="131"/>
      <c r="AM30" s="132"/>
      <c r="AN30" s="133">
        <f t="shared" si="2"/>
        <v>8614</v>
      </c>
      <c r="AO30" s="134">
        <f t="shared" si="0"/>
        <v>92723.352868000002</v>
      </c>
    </row>
    <row r="31" spans="1:41" ht="18" customHeight="1" thickBot="1">
      <c r="A31" s="159" t="s">
        <v>221</v>
      </c>
      <c r="B31" s="160" t="s">
        <v>222</v>
      </c>
      <c r="C31" s="233" t="s">
        <v>167</v>
      </c>
      <c r="D31" s="161" t="s">
        <v>167</v>
      </c>
      <c r="E31" s="220" t="s">
        <v>223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>
        <v>7013</v>
      </c>
      <c r="S31" s="162"/>
      <c r="T31" s="162"/>
      <c r="U31" s="163"/>
      <c r="V31" s="163"/>
      <c r="W31" s="163"/>
      <c r="X31" s="163"/>
      <c r="Y31" s="162"/>
      <c r="Z31" s="162"/>
      <c r="AA31" s="162"/>
      <c r="AB31" s="163"/>
      <c r="AC31" s="163"/>
      <c r="AD31" s="163"/>
      <c r="AE31" s="163"/>
      <c r="AF31" s="163"/>
      <c r="AG31" s="163"/>
      <c r="AH31" s="163"/>
      <c r="AI31" s="162"/>
      <c r="AJ31" s="163"/>
      <c r="AK31" s="163"/>
      <c r="AL31" s="163"/>
      <c r="AM31" s="164"/>
      <c r="AN31" s="165">
        <f t="shared" si="2"/>
        <v>7013</v>
      </c>
      <c r="AO31" s="166">
        <f t="shared" si="0"/>
        <v>75489.769406000007</v>
      </c>
    </row>
    <row r="32" spans="1:41" ht="18" customHeight="1" thickBot="1">
      <c r="A32" s="127" t="s">
        <v>224</v>
      </c>
      <c r="B32" s="128" t="s">
        <v>225</v>
      </c>
      <c r="C32" s="229" t="s">
        <v>167</v>
      </c>
      <c r="D32" s="129" t="s">
        <v>167</v>
      </c>
      <c r="E32" s="217">
        <v>1986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>
        <v>1335</v>
      </c>
      <c r="V32" s="131"/>
      <c r="W32" s="131"/>
      <c r="X32" s="131"/>
      <c r="Y32" s="130"/>
      <c r="Z32" s="130"/>
      <c r="AA32" s="130"/>
      <c r="AB32" s="131"/>
      <c r="AC32" s="131"/>
      <c r="AD32" s="131"/>
      <c r="AE32" s="131"/>
      <c r="AF32" s="131"/>
      <c r="AG32" s="131"/>
      <c r="AH32" s="131"/>
      <c r="AI32" s="130"/>
      <c r="AJ32" s="131"/>
      <c r="AK32" s="131"/>
      <c r="AL32" s="131"/>
      <c r="AM32" s="132"/>
      <c r="AN32" s="133">
        <f t="shared" si="2"/>
        <v>1335</v>
      </c>
      <c r="AO32" s="134">
        <f t="shared" si="0"/>
        <v>14370.289770000001</v>
      </c>
    </row>
    <row r="33" spans="1:41" ht="18" customHeight="1" thickBot="1">
      <c r="A33" s="119" t="s">
        <v>226</v>
      </c>
      <c r="B33" s="138" t="s">
        <v>227</v>
      </c>
      <c r="C33" s="232" t="s">
        <v>191</v>
      </c>
      <c r="D33" s="158" t="s">
        <v>167</v>
      </c>
      <c r="E33" s="218">
        <v>1989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141">
        <v>2350</v>
      </c>
      <c r="W33" s="141"/>
      <c r="X33" s="141"/>
      <c r="Y33" s="140"/>
      <c r="Z33" s="140"/>
      <c r="AA33" s="140"/>
      <c r="AB33" s="141"/>
      <c r="AC33" s="141"/>
      <c r="AD33" s="141"/>
      <c r="AE33" s="141"/>
      <c r="AF33" s="141"/>
      <c r="AG33" s="141"/>
      <c r="AH33" s="141"/>
      <c r="AI33" s="140"/>
      <c r="AJ33" s="141"/>
      <c r="AK33" s="141"/>
      <c r="AL33" s="141"/>
      <c r="AM33" s="142"/>
      <c r="AN33" s="143">
        <f t="shared" si="2"/>
        <v>2350</v>
      </c>
      <c r="AO33" s="134">
        <f t="shared" si="0"/>
        <v>25296.0157</v>
      </c>
    </row>
    <row r="34" spans="1:41" ht="18" customHeight="1" thickBot="1">
      <c r="A34" s="167" t="s">
        <v>228</v>
      </c>
      <c r="B34" s="168" t="s">
        <v>229</v>
      </c>
      <c r="C34" s="234" t="s">
        <v>12</v>
      </c>
      <c r="D34" s="169" t="s">
        <v>12</v>
      </c>
      <c r="E34" s="221">
        <v>1991</v>
      </c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171"/>
      <c r="W34" s="171"/>
      <c r="X34" s="171">
        <v>10980</v>
      </c>
      <c r="Y34" s="170"/>
      <c r="Z34" s="170"/>
      <c r="AA34" s="170"/>
      <c r="AB34" s="171"/>
      <c r="AC34" s="171"/>
      <c r="AD34" s="171"/>
      <c r="AE34" s="171"/>
      <c r="AF34" s="171"/>
      <c r="AG34" s="171"/>
      <c r="AH34" s="171"/>
      <c r="AI34" s="170"/>
      <c r="AJ34" s="171"/>
      <c r="AK34" s="171"/>
      <c r="AL34" s="171"/>
      <c r="AM34" s="172"/>
      <c r="AN34" s="173">
        <f t="shared" si="2"/>
        <v>10980</v>
      </c>
      <c r="AO34" s="174">
        <f t="shared" si="0"/>
        <v>118191.59676</v>
      </c>
    </row>
    <row r="35" spans="1:41" ht="18" customHeight="1" thickBot="1">
      <c r="A35" s="175" t="s">
        <v>230</v>
      </c>
      <c r="B35" s="138" t="s">
        <v>231</v>
      </c>
      <c r="C35" s="230" t="s">
        <v>167</v>
      </c>
      <c r="D35" s="139" t="s">
        <v>167</v>
      </c>
      <c r="E35" s="218" t="s">
        <v>232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1"/>
      <c r="V35" s="141"/>
      <c r="W35" s="141"/>
      <c r="X35" s="141"/>
      <c r="Y35" s="140">
        <v>6937</v>
      </c>
      <c r="Z35" s="140"/>
      <c r="AA35" s="140"/>
      <c r="AB35" s="141"/>
      <c r="AC35" s="141"/>
      <c r="AD35" s="141">
        <v>3340</v>
      </c>
      <c r="AE35" s="141"/>
      <c r="AF35" s="141"/>
      <c r="AG35" s="141"/>
      <c r="AH35" s="141"/>
      <c r="AI35" s="140"/>
      <c r="AJ35" s="141"/>
      <c r="AK35" s="141"/>
      <c r="AL35" s="141"/>
      <c r="AM35" s="142"/>
      <c r="AN35" s="143">
        <f t="shared" si="2"/>
        <v>10277</v>
      </c>
      <c r="AO35" s="134">
        <f t="shared" si="0"/>
        <v>110624.320574</v>
      </c>
    </row>
    <row r="36" spans="1:41" ht="18" customHeight="1" thickBot="1">
      <c r="A36" s="145" t="s">
        <v>233</v>
      </c>
      <c r="B36" s="128" t="s">
        <v>234</v>
      </c>
      <c r="C36" s="229" t="s">
        <v>181</v>
      </c>
      <c r="D36" s="129" t="s">
        <v>170</v>
      </c>
      <c r="E36" s="217">
        <v>1993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1"/>
      <c r="V36" s="131"/>
      <c r="W36" s="131"/>
      <c r="X36" s="131"/>
      <c r="Y36" s="130"/>
      <c r="Z36" s="130">
        <v>526</v>
      </c>
      <c r="AA36" s="130"/>
      <c r="AB36" s="131"/>
      <c r="AC36" s="131"/>
      <c r="AD36" s="131"/>
      <c r="AE36" s="131"/>
      <c r="AF36" s="131"/>
      <c r="AG36" s="131"/>
      <c r="AH36" s="131"/>
      <c r="AI36" s="130"/>
      <c r="AJ36" s="131"/>
      <c r="AK36" s="131"/>
      <c r="AL36" s="131"/>
      <c r="AM36" s="132"/>
      <c r="AN36" s="133">
        <f t="shared" si="2"/>
        <v>526</v>
      </c>
      <c r="AO36" s="134">
        <f t="shared" si="0"/>
        <v>5662.0018120000004</v>
      </c>
    </row>
    <row r="37" spans="1:41" ht="18" customHeight="1" thickBot="1">
      <c r="A37" s="137" t="s">
        <v>235</v>
      </c>
      <c r="B37" s="176" t="s">
        <v>236</v>
      </c>
      <c r="C37" s="230" t="s">
        <v>211</v>
      </c>
      <c r="D37" s="139" t="s">
        <v>237</v>
      </c>
      <c r="E37" s="218">
        <v>1995</v>
      </c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1"/>
      <c r="V37" s="141"/>
      <c r="W37" s="141"/>
      <c r="X37" s="141"/>
      <c r="Y37" s="140"/>
      <c r="Z37" s="140"/>
      <c r="AA37" s="140"/>
      <c r="AB37" s="141">
        <v>6365</v>
      </c>
      <c r="AC37" s="141"/>
      <c r="AD37" s="141"/>
      <c r="AE37" s="141"/>
      <c r="AF37" s="141"/>
      <c r="AG37" s="141"/>
      <c r="AH37" s="141"/>
      <c r="AI37" s="140"/>
      <c r="AJ37" s="141"/>
      <c r="AK37" s="141"/>
      <c r="AL37" s="141"/>
      <c r="AM37" s="142"/>
      <c r="AN37" s="143">
        <f t="shared" si="2"/>
        <v>6365</v>
      </c>
      <c r="AO37" s="134">
        <f t="shared" si="0"/>
        <v>68514.527629999997</v>
      </c>
    </row>
    <row r="38" spans="1:41" ht="18" customHeight="1" thickBot="1">
      <c r="A38" s="145" t="s">
        <v>238</v>
      </c>
      <c r="B38" s="128" t="s">
        <v>29</v>
      </c>
      <c r="C38" s="229" t="s">
        <v>12</v>
      </c>
      <c r="D38" s="129" t="s">
        <v>12</v>
      </c>
      <c r="E38" s="217">
        <v>2001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1"/>
      <c r="V38" s="131"/>
      <c r="W38" s="131"/>
      <c r="X38" s="131"/>
      <c r="Y38" s="130"/>
      <c r="Z38" s="130"/>
      <c r="AA38" s="130"/>
      <c r="AB38" s="131"/>
      <c r="AC38" s="131"/>
      <c r="AD38" s="131"/>
      <c r="AE38" s="131">
        <v>15713</v>
      </c>
      <c r="AF38" s="131"/>
      <c r="AG38" s="131"/>
      <c r="AH38" s="131"/>
      <c r="AI38" s="130"/>
      <c r="AJ38" s="131"/>
      <c r="AK38" s="131"/>
      <c r="AL38" s="131"/>
      <c r="AM38" s="132"/>
      <c r="AN38" s="133">
        <f t="shared" si="2"/>
        <v>15713</v>
      </c>
      <c r="AO38" s="134">
        <f t="shared" si="0"/>
        <v>169138.84880599999</v>
      </c>
    </row>
    <row r="39" spans="1:41" ht="18" customHeight="1" thickBot="1">
      <c r="A39" s="177" t="s">
        <v>239</v>
      </c>
      <c r="B39" s="138" t="s">
        <v>80</v>
      </c>
      <c r="C39" s="230"/>
      <c r="D39" s="178" t="s">
        <v>167</v>
      </c>
      <c r="E39" s="222">
        <v>2002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1"/>
      <c r="V39" s="141"/>
      <c r="W39" s="141"/>
      <c r="X39" s="141"/>
      <c r="Y39" s="140"/>
      <c r="Z39" s="140"/>
      <c r="AA39" s="140"/>
      <c r="AB39" s="141"/>
      <c r="AC39" s="141"/>
      <c r="AD39" s="141"/>
      <c r="AE39" s="141"/>
      <c r="AF39" s="141">
        <v>3510</v>
      </c>
      <c r="AG39" s="141"/>
      <c r="AH39" s="141"/>
      <c r="AI39" s="140"/>
      <c r="AJ39" s="141"/>
      <c r="AK39" s="141"/>
      <c r="AL39" s="141"/>
      <c r="AM39" s="142"/>
      <c r="AN39" s="143">
        <f t="shared" si="2"/>
        <v>3510</v>
      </c>
      <c r="AO39" s="134">
        <f t="shared" si="0"/>
        <v>37782.55962</v>
      </c>
    </row>
    <row r="40" spans="1:41" ht="18" customHeight="1" thickBot="1">
      <c r="A40" s="179" t="s">
        <v>240</v>
      </c>
      <c r="B40" s="128" t="s">
        <v>241</v>
      </c>
      <c r="C40" s="229"/>
      <c r="D40" s="180" t="s">
        <v>167</v>
      </c>
      <c r="E40" s="223">
        <v>2002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1"/>
      <c r="V40" s="131"/>
      <c r="W40" s="131"/>
      <c r="X40" s="131"/>
      <c r="Y40" s="130"/>
      <c r="Z40" s="130"/>
      <c r="AA40" s="130"/>
      <c r="AB40" s="131"/>
      <c r="AC40" s="131"/>
      <c r="AD40" s="131"/>
      <c r="AE40" s="131"/>
      <c r="AF40" s="131">
        <v>4600</v>
      </c>
      <c r="AG40" s="131"/>
      <c r="AH40" s="131"/>
      <c r="AI40" s="130"/>
      <c r="AJ40" s="131"/>
      <c r="AK40" s="131"/>
      <c r="AL40" s="131"/>
      <c r="AM40" s="132"/>
      <c r="AN40" s="133">
        <f t="shared" si="2"/>
        <v>4600</v>
      </c>
      <c r="AO40" s="134">
        <f t="shared" si="0"/>
        <v>49515.605200000005</v>
      </c>
    </row>
    <row r="41" spans="1:41" ht="18" customHeight="1" thickBot="1">
      <c r="A41" s="181" t="s">
        <v>242</v>
      </c>
      <c r="B41" s="138" t="s">
        <v>243</v>
      </c>
      <c r="C41" s="230"/>
      <c r="D41" s="178" t="s">
        <v>244</v>
      </c>
      <c r="E41" s="222">
        <v>2002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1"/>
      <c r="V41" s="141"/>
      <c r="W41" s="141"/>
      <c r="X41" s="141"/>
      <c r="Y41" s="140"/>
      <c r="Z41" s="140"/>
      <c r="AA41" s="140"/>
      <c r="AB41" s="141"/>
      <c r="AC41" s="141"/>
      <c r="AD41" s="141"/>
      <c r="AE41" s="141"/>
      <c r="AF41" s="141">
        <v>5574</v>
      </c>
      <c r="AG41" s="141"/>
      <c r="AH41" s="141"/>
      <c r="AI41" s="140"/>
      <c r="AJ41" s="141"/>
      <c r="AK41" s="141"/>
      <c r="AL41" s="141"/>
      <c r="AM41" s="142"/>
      <c r="AN41" s="143">
        <f t="shared" si="2"/>
        <v>5574</v>
      </c>
      <c r="AO41" s="134">
        <f t="shared" si="0"/>
        <v>59999.996388</v>
      </c>
    </row>
    <row r="42" spans="1:41" ht="18" customHeight="1" thickBot="1">
      <c r="A42" s="179" t="s">
        <v>245</v>
      </c>
      <c r="B42" s="128" t="s">
        <v>246</v>
      </c>
      <c r="C42" s="229"/>
      <c r="D42" s="180" t="s">
        <v>12</v>
      </c>
      <c r="E42" s="223">
        <v>2003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1"/>
      <c r="V42" s="131"/>
      <c r="W42" s="131"/>
      <c r="X42" s="131"/>
      <c r="Y42" s="130"/>
      <c r="Z42" s="130"/>
      <c r="AA42" s="130"/>
      <c r="AB42" s="131"/>
      <c r="AC42" s="131"/>
      <c r="AD42" s="131"/>
      <c r="AE42" s="131"/>
      <c r="AF42" s="131"/>
      <c r="AG42" s="131">
        <v>12542</v>
      </c>
      <c r="AH42" s="131"/>
      <c r="AI42" s="130"/>
      <c r="AJ42" s="131"/>
      <c r="AK42" s="131"/>
      <c r="AL42" s="131"/>
      <c r="AM42" s="132"/>
      <c r="AN42" s="133">
        <f t="shared" si="2"/>
        <v>12542</v>
      </c>
      <c r="AO42" s="134">
        <f t="shared" si="0"/>
        <v>135005.37400400001</v>
      </c>
    </row>
    <row r="43" spans="1:41" ht="18" customHeight="1" thickBot="1">
      <c r="A43" s="181" t="s">
        <v>247</v>
      </c>
      <c r="B43" s="138" t="s">
        <v>248</v>
      </c>
      <c r="C43" s="230"/>
      <c r="D43" s="178" t="s">
        <v>43</v>
      </c>
      <c r="E43" s="222">
        <v>2003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1"/>
      <c r="V43" s="141"/>
      <c r="W43" s="141"/>
      <c r="X43" s="141"/>
      <c r="Y43" s="140"/>
      <c r="Z43" s="140"/>
      <c r="AA43" s="140"/>
      <c r="AB43" s="141"/>
      <c r="AC43" s="141"/>
      <c r="AD43" s="141"/>
      <c r="AE43" s="141"/>
      <c r="AF43" s="141"/>
      <c r="AG43" s="141">
        <v>4459</v>
      </c>
      <c r="AH43" s="141"/>
      <c r="AI43" s="140"/>
      <c r="AJ43" s="141"/>
      <c r="AK43" s="141"/>
      <c r="AL43" s="141"/>
      <c r="AM43" s="142"/>
      <c r="AN43" s="143">
        <f t="shared" si="2"/>
        <v>4459</v>
      </c>
      <c r="AO43" s="134">
        <f t="shared" si="0"/>
        <v>47997.844258000005</v>
      </c>
    </row>
    <row r="44" spans="1:41" ht="18" customHeight="1" thickBot="1">
      <c r="A44" s="179" t="s">
        <v>249</v>
      </c>
      <c r="B44" s="128" t="s">
        <v>250</v>
      </c>
      <c r="C44" s="229"/>
      <c r="D44" s="180" t="s">
        <v>43</v>
      </c>
      <c r="E44" s="223" t="s">
        <v>251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1"/>
      <c r="V44" s="131"/>
      <c r="W44" s="131"/>
      <c r="X44" s="131"/>
      <c r="Y44" s="130"/>
      <c r="Z44" s="130"/>
      <c r="AA44" s="130"/>
      <c r="AB44" s="131"/>
      <c r="AC44" s="131"/>
      <c r="AD44" s="131"/>
      <c r="AE44" s="131"/>
      <c r="AF44" s="131"/>
      <c r="AG44" s="131"/>
      <c r="AH44" s="131"/>
      <c r="AI44" s="130">
        <v>3484</v>
      </c>
      <c r="AJ44" s="131"/>
      <c r="AK44" s="131"/>
      <c r="AL44" s="131"/>
      <c r="AM44" s="132">
        <v>1138.2</v>
      </c>
      <c r="AN44" s="133">
        <f t="shared" si="2"/>
        <v>4622.2</v>
      </c>
      <c r="AO44" s="134">
        <f t="shared" si="0"/>
        <v>49754.571816399999</v>
      </c>
    </row>
    <row r="45" spans="1:41" ht="18" customHeight="1" thickBot="1">
      <c r="A45" s="181" t="s">
        <v>252</v>
      </c>
      <c r="B45" s="138" t="s">
        <v>253</v>
      </c>
      <c r="C45" s="230"/>
      <c r="D45" s="178" t="s">
        <v>167</v>
      </c>
      <c r="E45" s="222">
        <v>2006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  <c r="V45" s="141"/>
      <c r="W45" s="141"/>
      <c r="X45" s="141"/>
      <c r="Y45" s="140"/>
      <c r="Z45" s="140"/>
      <c r="AA45" s="140"/>
      <c r="AB45" s="141"/>
      <c r="AC45" s="141"/>
      <c r="AD45" s="141"/>
      <c r="AE45" s="141"/>
      <c r="AF45" s="141"/>
      <c r="AG45" s="141"/>
      <c r="AH45" s="141"/>
      <c r="AI45" s="140"/>
      <c r="AJ45" s="141">
        <v>3284</v>
      </c>
      <c r="AK45" s="141"/>
      <c r="AL45" s="141"/>
      <c r="AM45" s="142"/>
      <c r="AN45" s="143">
        <f t="shared" si="2"/>
        <v>3284</v>
      </c>
      <c r="AO45" s="134">
        <f t="shared" si="0"/>
        <v>35349.836408000003</v>
      </c>
    </row>
    <row r="46" spans="1:41" ht="18" customHeight="1" thickBot="1">
      <c r="A46" s="179" t="s">
        <v>254</v>
      </c>
      <c r="B46" s="128" t="s">
        <v>255</v>
      </c>
      <c r="C46" s="229"/>
      <c r="D46" s="180" t="s">
        <v>167</v>
      </c>
      <c r="E46" s="223">
        <v>2006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1"/>
      <c r="V46" s="131"/>
      <c r="W46" s="131"/>
      <c r="X46" s="131"/>
      <c r="Y46" s="130"/>
      <c r="Z46" s="130"/>
      <c r="AA46" s="130"/>
      <c r="AB46" s="131"/>
      <c r="AC46" s="131"/>
      <c r="AD46" s="131"/>
      <c r="AE46" s="131"/>
      <c r="AF46" s="131"/>
      <c r="AG46" s="131"/>
      <c r="AH46" s="131"/>
      <c r="AI46" s="130"/>
      <c r="AJ46" s="131">
        <v>5756</v>
      </c>
      <c r="AK46" s="131"/>
      <c r="AL46" s="131"/>
      <c r="AM46" s="132"/>
      <c r="AN46" s="133">
        <f t="shared" si="2"/>
        <v>5756</v>
      </c>
      <c r="AO46" s="134">
        <f t="shared" si="0"/>
        <v>61959.092071999999</v>
      </c>
    </row>
    <row r="47" spans="1:41" ht="18" customHeight="1" thickBot="1">
      <c r="A47" s="177" t="s">
        <v>256</v>
      </c>
      <c r="B47" s="138" t="s">
        <v>41</v>
      </c>
      <c r="C47" s="230"/>
      <c r="D47" s="178" t="s">
        <v>43</v>
      </c>
      <c r="E47" s="222">
        <v>2005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1"/>
      <c r="V47" s="141"/>
      <c r="W47" s="141"/>
      <c r="X47" s="141"/>
      <c r="Y47" s="140"/>
      <c r="Z47" s="140"/>
      <c r="AA47" s="140"/>
      <c r="AB47" s="141"/>
      <c r="AC47" s="141"/>
      <c r="AD47" s="141"/>
      <c r="AE47" s="141"/>
      <c r="AF47" s="141"/>
      <c r="AG47" s="141"/>
      <c r="AH47" s="141"/>
      <c r="AI47" s="140">
        <v>9282</v>
      </c>
      <c r="AJ47" s="141"/>
      <c r="AK47" s="141"/>
      <c r="AL47" s="141"/>
      <c r="AM47" s="142"/>
      <c r="AN47" s="143">
        <f t="shared" si="2"/>
        <v>9282</v>
      </c>
      <c r="AO47" s="134">
        <f t="shared" si="0"/>
        <v>99913.879884000009</v>
      </c>
    </row>
    <row r="48" spans="1:41" ht="18" customHeight="1" thickBot="1">
      <c r="A48" s="144" t="s">
        <v>257</v>
      </c>
      <c r="B48" s="128" t="s">
        <v>258</v>
      </c>
      <c r="C48" s="229"/>
      <c r="D48" s="129" t="s">
        <v>43</v>
      </c>
      <c r="E48" s="217">
        <v>2006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  <c r="V48" s="131"/>
      <c r="W48" s="131"/>
      <c r="X48" s="131"/>
      <c r="Y48" s="130"/>
      <c r="Z48" s="130"/>
      <c r="AA48" s="130"/>
      <c r="AB48" s="131"/>
      <c r="AC48" s="131"/>
      <c r="AD48" s="131"/>
      <c r="AE48" s="131"/>
      <c r="AF48" s="131"/>
      <c r="AG48" s="131"/>
      <c r="AH48" s="131"/>
      <c r="AI48" s="130"/>
      <c r="AJ48" s="131">
        <v>3345</v>
      </c>
      <c r="AK48" s="131"/>
      <c r="AL48" s="131"/>
      <c r="AM48" s="132"/>
      <c r="AN48" s="133">
        <f t="shared" si="2"/>
        <v>3345</v>
      </c>
      <c r="AO48" s="134">
        <f t="shared" si="0"/>
        <v>36006.456389999999</v>
      </c>
    </row>
    <row r="49" spans="1:41" ht="18" customHeight="1" thickBot="1">
      <c r="A49" s="182" t="s">
        <v>259</v>
      </c>
      <c r="B49" s="138" t="s">
        <v>34</v>
      </c>
      <c r="C49" s="230"/>
      <c r="D49" s="139" t="s">
        <v>12</v>
      </c>
      <c r="E49" s="218">
        <v>2008</v>
      </c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1"/>
      <c r="V49" s="141"/>
      <c r="W49" s="141"/>
      <c r="X49" s="141"/>
      <c r="Y49" s="140"/>
      <c r="Z49" s="140"/>
      <c r="AA49" s="140"/>
      <c r="AB49" s="141"/>
      <c r="AC49" s="141"/>
      <c r="AD49" s="141"/>
      <c r="AE49" s="141"/>
      <c r="AF49" s="141"/>
      <c r="AG49" s="141"/>
      <c r="AH49" s="141"/>
      <c r="AI49" s="140"/>
      <c r="AJ49" s="141"/>
      <c r="AK49" s="141">
        <v>8175</v>
      </c>
      <c r="AL49" s="141"/>
      <c r="AM49" s="142"/>
      <c r="AN49" s="143">
        <f>SUM(J49:AM49)</f>
        <v>8175</v>
      </c>
      <c r="AO49" s="134">
        <f t="shared" si="0"/>
        <v>87997.841849999997</v>
      </c>
    </row>
    <row r="50" spans="1:41" ht="18" customHeight="1" thickBot="1">
      <c r="A50" s="183">
        <v>42</v>
      </c>
      <c r="B50" s="128" t="s">
        <v>260</v>
      </c>
      <c r="C50" s="229"/>
      <c r="D50" s="129" t="s">
        <v>167</v>
      </c>
      <c r="E50" s="217">
        <v>2011</v>
      </c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1"/>
      <c r="V50" s="131"/>
      <c r="W50" s="131"/>
      <c r="X50" s="131"/>
      <c r="Y50" s="130"/>
      <c r="Z50" s="130"/>
      <c r="AA50" s="130"/>
      <c r="AB50" s="131"/>
      <c r="AC50" s="131"/>
      <c r="AD50" s="131"/>
      <c r="AE50" s="131"/>
      <c r="AF50" s="131"/>
      <c r="AG50" s="131"/>
      <c r="AH50" s="131"/>
      <c r="AI50" s="130"/>
      <c r="AJ50" s="131"/>
      <c r="AK50" s="131"/>
      <c r="AL50" s="131">
        <v>8975</v>
      </c>
      <c r="AM50" s="132"/>
      <c r="AN50" s="133">
        <f>SUM(J50:AM50)</f>
        <v>8975</v>
      </c>
      <c r="AO50" s="134">
        <f t="shared" si="0"/>
        <v>96609.251450000011</v>
      </c>
    </row>
    <row r="51" spans="1:41" ht="18" customHeight="1" thickBot="1">
      <c r="A51" s="184">
        <v>43</v>
      </c>
      <c r="B51" s="185" t="s">
        <v>261</v>
      </c>
      <c r="C51" s="235"/>
      <c r="D51" s="186" t="s">
        <v>167</v>
      </c>
      <c r="E51" s="224">
        <v>2011</v>
      </c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47"/>
      <c r="V51" s="147"/>
      <c r="W51" s="147"/>
      <c r="X51" s="147"/>
      <c r="Y51" s="187"/>
      <c r="Z51" s="187"/>
      <c r="AA51" s="187"/>
      <c r="AB51" s="147"/>
      <c r="AC51" s="147"/>
      <c r="AD51" s="147"/>
      <c r="AE51" s="147"/>
      <c r="AF51" s="147"/>
      <c r="AG51" s="147"/>
      <c r="AH51" s="147"/>
      <c r="AI51" s="187"/>
      <c r="AJ51" s="147"/>
      <c r="AK51" s="147"/>
      <c r="AL51" s="147">
        <v>16870</v>
      </c>
      <c r="AM51" s="188"/>
      <c r="AN51" s="189">
        <f>SUM(J51:AM51)</f>
        <v>16870</v>
      </c>
      <c r="AO51" s="134">
        <f t="shared" si="0"/>
        <v>181593.09994000001</v>
      </c>
    </row>
    <row r="52" spans="1:41" ht="18" customHeight="1" thickBot="1">
      <c r="A52" s="184">
        <v>44</v>
      </c>
      <c r="B52" s="185" t="s">
        <v>262</v>
      </c>
      <c r="C52" s="235"/>
      <c r="D52" s="186" t="s">
        <v>12</v>
      </c>
      <c r="E52" s="224">
        <v>2011</v>
      </c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47"/>
      <c r="V52" s="147"/>
      <c r="W52" s="147"/>
      <c r="X52" s="147"/>
      <c r="Y52" s="187"/>
      <c r="Z52" s="187"/>
      <c r="AA52" s="187"/>
      <c r="AB52" s="147"/>
      <c r="AC52" s="147"/>
      <c r="AD52" s="147"/>
      <c r="AE52" s="147"/>
      <c r="AF52" s="147"/>
      <c r="AG52" s="147"/>
      <c r="AH52" s="147"/>
      <c r="AI52" s="187"/>
      <c r="AJ52" s="147"/>
      <c r="AK52" s="147"/>
      <c r="AL52" s="147">
        <v>16194</v>
      </c>
      <c r="AM52" s="188"/>
      <c r="AN52" s="189">
        <f>SUM(F52:AM52)</f>
        <v>16194</v>
      </c>
      <c r="AO52" s="134">
        <v>174316.46</v>
      </c>
    </row>
    <row r="53" spans="1:41" ht="18" customHeight="1" thickBot="1">
      <c r="A53" s="190">
        <v>45</v>
      </c>
      <c r="B53" s="128" t="s">
        <v>263</v>
      </c>
      <c r="C53" s="229"/>
      <c r="D53" s="129" t="s">
        <v>170</v>
      </c>
      <c r="E53" s="217">
        <v>2003</v>
      </c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1"/>
      <c r="V53" s="131"/>
      <c r="W53" s="131"/>
      <c r="X53" s="131"/>
      <c r="Y53" s="130"/>
      <c r="Z53" s="130"/>
      <c r="AA53" s="130"/>
      <c r="AB53" s="131"/>
      <c r="AC53" s="131"/>
      <c r="AD53" s="131"/>
      <c r="AE53" s="131"/>
      <c r="AF53" s="180"/>
      <c r="AG53" s="131">
        <v>224</v>
      </c>
      <c r="AH53" s="131"/>
      <c r="AI53" s="130"/>
      <c r="AJ53" s="131"/>
      <c r="AK53" s="131"/>
      <c r="AL53" s="131"/>
      <c r="AM53" s="132"/>
      <c r="AN53" s="133">
        <f>SUM(F53:AM53)</f>
        <v>224</v>
      </c>
      <c r="AO53" s="134">
        <f>PRODUCT(AN53,10.764262)</f>
        <v>2411.194688</v>
      </c>
    </row>
    <row r="54" spans="1:41" ht="18" customHeight="1" thickBot="1">
      <c r="A54" s="191" t="s">
        <v>264</v>
      </c>
      <c r="B54" s="138" t="s">
        <v>265</v>
      </c>
      <c r="C54" s="230"/>
      <c r="D54" s="178" t="s">
        <v>170</v>
      </c>
      <c r="E54" s="222" t="s">
        <v>266</v>
      </c>
      <c r="F54" s="140"/>
      <c r="G54" s="140"/>
      <c r="H54" s="140"/>
      <c r="I54" s="140"/>
      <c r="J54" s="140">
        <v>100</v>
      </c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1"/>
      <c r="V54" s="141"/>
      <c r="W54" s="141"/>
      <c r="X54" s="141"/>
      <c r="Y54" s="140"/>
      <c r="Z54" s="140"/>
      <c r="AA54" s="140"/>
      <c r="AB54" s="141"/>
      <c r="AC54" s="141"/>
      <c r="AD54" s="141"/>
      <c r="AE54" s="141"/>
      <c r="AF54" s="141"/>
      <c r="AG54" s="141"/>
      <c r="AH54" s="141">
        <v>102</v>
      </c>
      <c r="AI54" s="140"/>
      <c r="AJ54" s="141"/>
      <c r="AK54" s="141"/>
      <c r="AL54" s="141"/>
      <c r="AM54" s="142"/>
      <c r="AN54" s="143">
        <f>SUM(F54:AM54)</f>
        <v>202</v>
      </c>
      <c r="AO54" s="134">
        <f>PRODUCT(AN54,10.764262)</f>
        <v>2174.3809240000001</v>
      </c>
    </row>
    <row r="55" spans="1:41" ht="18" customHeight="1" thickBot="1">
      <c r="A55" s="192" t="s">
        <v>267</v>
      </c>
      <c r="B55" s="138" t="s">
        <v>268</v>
      </c>
      <c r="C55" s="230"/>
      <c r="D55" s="178" t="s">
        <v>167</v>
      </c>
      <c r="E55" s="222">
        <v>2005</v>
      </c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1"/>
      <c r="V55" s="141"/>
      <c r="W55" s="141"/>
      <c r="X55" s="141"/>
      <c r="Y55" s="140"/>
      <c r="Z55" s="140"/>
      <c r="AA55" s="140"/>
      <c r="AB55" s="141"/>
      <c r="AC55" s="141"/>
      <c r="AD55" s="141"/>
      <c r="AE55" s="141"/>
      <c r="AF55" s="141"/>
      <c r="AG55" s="141"/>
      <c r="AH55" s="141"/>
      <c r="AI55" s="140">
        <v>1688.7</v>
      </c>
      <c r="AJ55" s="141"/>
      <c r="AK55" s="141"/>
      <c r="AL55" s="141"/>
      <c r="AM55" s="142"/>
      <c r="AN55" s="143">
        <f>SUM(F55:AL55)</f>
        <v>1688.7</v>
      </c>
      <c r="AO55" s="134">
        <f>PRODUCT(AN55,10.764262)</f>
        <v>18177.609239400001</v>
      </c>
    </row>
    <row r="56" spans="1:41" ht="18" customHeight="1" thickBot="1">
      <c r="A56" s="193" t="s">
        <v>269</v>
      </c>
      <c r="B56" s="128" t="s">
        <v>270</v>
      </c>
      <c r="C56" s="229"/>
      <c r="D56" s="180" t="s">
        <v>170</v>
      </c>
      <c r="E56" s="223">
        <v>1969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>
        <v>23862</v>
      </c>
      <c r="P56" s="130"/>
      <c r="Q56" s="130"/>
      <c r="R56" s="130"/>
      <c r="S56" s="130"/>
      <c r="T56" s="130"/>
      <c r="U56" s="131"/>
      <c r="V56" s="131"/>
      <c r="W56" s="131"/>
      <c r="X56" s="131"/>
      <c r="Y56" s="130"/>
      <c r="Z56" s="130"/>
      <c r="AA56" s="130"/>
      <c r="AB56" s="131"/>
      <c r="AC56" s="131"/>
      <c r="AD56" s="131"/>
      <c r="AE56" s="131"/>
      <c r="AF56" s="131"/>
      <c r="AG56" s="131"/>
      <c r="AH56" s="131"/>
      <c r="AI56" s="130"/>
      <c r="AJ56" s="131"/>
      <c r="AK56" s="131"/>
      <c r="AL56" s="131"/>
      <c r="AM56" s="132"/>
      <c r="AN56" s="133">
        <f>SUM(F56:AM56)</f>
        <v>23862</v>
      </c>
      <c r="AO56" s="134">
        <f>PRODUCT(AN56,10.764262)</f>
        <v>256856.81984400001</v>
      </c>
    </row>
    <row r="57" spans="1:41" ht="18" customHeight="1" thickBot="1">
      <c r="A57" s="144" t="s">
        <v>271</v>
      </c>
      <c r="B57" s="194" t="s">
        <v>272</v>
      </c>
      <c r="C57" s="236" t="s">
        <v>181</v>
      </c>
      <c r="D57" s="195" t="s">
        <v>170</v>
      </c>
      <c r="E57" s="225" t="s">
        <v>54</v>
      </c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7"/>
      <c r="V57" s="197"/>
      <c r="W57" s="197"/>
      <c r="X57" s="197"/>
      <c r="Y57" s="196">
        <v>9799</v>
      </c>
      <c r="Z57" s="196"/>
      <c r="AA57" s="196"/>
      <c r="AB57" s="197"/>
      <c r="AC57" s="197"/>
      <c r="AD57" s="197"/>
      <c r="AE57" s="197"/>
      <c r="AF57" s="197"/>
      <c r="AG57" s="197"/>
      <c r="AH57" s="197">
        <v>107</v>
      </c>
      <c r="AI57" s="196">
        <v>181</v>
      </c>
      <c r="AJ57" s="197"/>
      <c r="AK57" s="197"/>
      <c r="AL57" s="197"/>
      <c r="AM57" s="198"/>
      <c r="AN57" s="133">
        <f>SUM(F57:AM57)</f>
        <v>10087</v>
      </c>
      <c r="AO57" s="134">
        <f>PRODUCT(AN57,10.764262)</f>
        <v>108579.11079400001</v>
      </c>
    </row>
    <row r="58" spans="1:41" ht="18" customHeight="1" thickBot="1">
      <c r="A58" s="199" t="s">
        <v>273</v>
      </c>
      <c r="B58" s="200"/>
      <c r="C58" s="226"/>
      <c r="D58" s="201"/>
      <c r="E58" s="226"/>
      <c r="F58" s="202">
        <f t="shared" ref="F58:AO58" si="3">SUM(F8:F57)</f>
        <v>12757</v>
      </c>
      <c r="G58" s="202">
        <f t="shared" si="3"/>
        <v>5099</v>
      </c>
      <c r="H58" s="202">
        <f t="shared" si="3"/>
        <v>17908</v>
      </c>
      <c r="I58" s="202">
        <f t="shared" si="3"/>
        <v>10408</v>
      </c>
      <c r="J58" s="202">
        <f t="shared" si="3"/>
        <v>9438</v>
      </c>
      <c r="K58" s="202">
        <f t="shared" si="3"/>
        <v>18864</v>
      </c>
      <c r="L58" s="202">
        <f t="shared" si="3"/>
        <v>19235</v>
      </c>
      <c r="M58" s="202">
        <f t="shared" si="3"/>
        <v>31308</v>
      </c>
      <c r="N58" s="202">
        <f t="shared" si="3"/>
        <v>9504</v>
      </c>
      <c r="O58" s="202">
        <f t="shared" si="3"/>
        <v>55174</v>
      </c>
      <c r="P58" s="202">
        <f t="shared" si="3"/>
        <v>17175</v>
      </c>
      <c r="Q58" s="202">
        <f t="shared" si="3"/>
        <v>6908</v>
      </c>
      <c r="R58" s="202">
        <f t="shared" si="3"/>
        <v>17466</v>
      </c>
      <c r="S58" s="202">
        <f t="shared" si="3"/>
        <v>1787</v>
      </c>
      <c r="T58" s="202">
        <f t="shared" si="3"/>
        <v>2741</v>
      </c>
      <c r="U58" s="202">
        <f t="shared" si="3"/>
        <v>1335</v>
      </c>
      <c r="V58" s="202">
        <f t="shared" si="3"/>
        <v>2658</v>
      </c>
      <c r="W58" s="202">
        <f t="shared" si="3"/>
        <v>21053.1</v>
      </c>
      <c r="X58" s="202">
        <f t="shared" si="3"/>
        <v>12345</v>
      </c>
      <c r="Y58" s="202">
        <f t="shared" si="3"/>
        <v>16736</v>
      </c>
      <c r="Z58" s="202">
        <f t="shared" si="3"/>
        <v>526</v>
      </c>
      <c r="AA58" s="202">
        <f t="shared" si="3"/>
        <v>4167</v>
      </c>
      <c r="AB58" s="202">
        <f t="shared" si="3"/>
        <v>6365</v>
      </c>
      <c r="AC58" s="202">
        <f t="shared" si="3"/>
        <v>-653</v>
      </c>
      <c r="AD58" s="202">
        <f t="shared" si="3"/>
        <v>3340</v>
      </c>
      <c r="AE58" s="202">
        <f t="shared" si="3"/>
        <v>16663</v>
      </c>
      <c r="AF58" s="202">
        <f t="shared" si="3"/>
        <v>13684</v>
      </c>
      <c r="AG58" s="202">
        <f t="shared" si="3"/>
        <v>17406</v>
      </c>
      <c r="AH58" s="202">
        <f t="shared" si="3"/>
        <v>1674.4</v>
      </c>
      <c r="AI58" s="203">
        <f t="shared" si="3"/>
        <v>18109</v>
      </c>
      <c r="AJ58" s="204">
        <f t="shared" si="3"/>
        <v>12634.9</v>
      </c>
      <c r="AK58" s="204">
        <f t="shared" si="3"/>
        <v>7926.47</v>
      </c>
      <c r="AL58" s="205">
        <f t="shared" si="3"/>
        <v>49006.5</v>
      </c>
      <c r="AM58" s="205">
        <f t="shared" si="3"/>
        <v>7221.63</v>
      </c>
      <c r="AN58" s="206">
        <f t="shared" si="3"/>
        <v>447970</v>
      </c>
      <c r="AO58" s="207">
        <f t="shared" si="3"/>
        <v>4822066.4493120005</v>
      </c>
    </row>
    <row r="59" spans="1:41">
      <c r="A59" s="83"/>
      <c r="B59" s="83" t="s">
        <v>43</v>
      </c>
      <c r="C59" s="214"/>
      <c r="D59" s="83" t="s">
        <v>274</v>
      </c>
      <c r="E59" s="21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85"/>
      <c r="AA59" s="85"/>
      <c r="AB59" s="84"/>
      <c r="AC59" s="84"/>
      <c r="AD59" s="84"/>
      <c r="AE59" s="84"/>
      <c r="AF59" s="84"/>
      <c r="AG59" s="84"/>
      <c r="AH59" s="84"/>
      <c r="AI59" s="85"/>
      <c r="AJ59" s="84"/>
      <c r="AK59" s="84"/>
      <c r="AL59" s="84"/>
      <c r="AM59" s="84"/>
      <c r="AN59" s="84"/>
      <c r="AO59" s="208">
        <f>SUM(AO48+AO47+AO44+AO43+AO17+AO16)</f>
        <v>387031.19306240004</v>
      </c>
    </row>
  </sheetData>
  <pageMargins left="0.7" right="0.7" top="0.75" bottom="0.75" header="0.3" footer="0.3"/>
  <pageSetup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D30" sqref="D30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83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164079</v>
      </c>
      <c r="C4" s="41">
        <v>409</v>
      </c>
      <c r="D4" s="5">
        <v>118</v>
      </c>
      <c r="E4" s="5"/>
    </row>
    <row r="5" spans="1:5">
      <c r="A5" s="4">
        <v>41426</v>
      </c>
      <c r="B5" s="5">
        <v>152112</v>
      </c>
      <c r="C5" s="5">
        <v>384</v>
      </c>
      <c r="D5" s="5">
        <v>116</v>
      </c>
      <c r="E5" s="5"/>
    </row>
    <row r="6" spans="1:5">
      <c r="A6" s="4">
        <v>41456</v>
      </c>
      <c r="B6" s="5">
        <v>160953</v>
      </c>
      <c r="C6" s="41">
        <v>383</v>
      </c>
      <c r="D6" s="5">
        <v>188</v>
      </c>
      <c r="E6" s="5"/>
    </row>
    <row r="7" spans="1:5">
      <c r="A7" s="4">
        <v>41487</v>
      </c>
      <c r="B7" s="5">
        <v>156127</v>
      </c>
      <c r="C7" s="5">
        <v>378</v>
      </c>
      <c r="D7" s="5">
        <v>99</v>
      </c>
      <c r="E7" s="5"/>
    </row>
    <row r="8" spans="1:5">
      <c r="A8" s="4">
        <v>41518</v>
      </c>
      <c r="B8" s="5">
        <v>149247</v>
      </c>
      <c r="C8" s="5">
        <v>391</v>
      </c>
      <c r="D8" s="5">
        <v>267</v>
      </c>
      <c r="E8" s="5"/>
    </row>
    <row r="9" spans="1:5">
      <c r="A9" s="4">
        <v>41548</v>
      </c>
      <c r="B9" s="5">
        <v>149331</v>
      </c>
      <c r="C9" s="5">
        <v>406</v>
      </c>
      <c r="D9" s="5">
        <v>292</v>
      </c>
      <c r="E9" s="5"/>
    </row>
    <row r="10" spans="1:5">
      <c r="A10" s="4">
        <v>41579</v>
      </c>
      <c r="B10" s="5">
        <v>153152</v>
      </c>
      <c r="C10" s="5">
        <v>458</v>
      </c>
      <c r="D10" s="5">
        <v>285</v>
      </c>
      <c r="E10" s="5"/>
    </row>
    <row r="11" spans="1:5">
      <c r="A11" s="4">
        <v>41609</v>
      </c>
      <c r="B11" s="5">
        <v>162383</v>
      </c>
      <c r="C11" s="5">
        <v>600</v>
      </c>
      <c r="D11" s="5">
        <v>154</v>
      </c>
      <c r="E11" s="5"/>
    </row>
    <row r="12" spans="1:5">
      <c r="A12" s="4">
        <v>41640</v>
      </c>
      <c r="B12" s="5">
        <v>169199</v>
      </c>
      <c r="C12" s="5">
        <v>662</v>
      </c>
      <c r="D12" s="5">
        <v>254</v>
      </c>
      <c r="E12" s="5"/>
    </row>
    <row r="13" spans="1:5">
      <c r="A13" s="4">
        <v>41671</v>
      </c>
      <c r="B13" s="5">
        <v>143677</v>
      </c>
      <c r="C13" s="5">
        <v>545</v>
      </c>
      <c r="D13" s="5">
        <v>244</v>
      </c>
      <c r="E13" s="5"/>
    </row>
    <row r="14" spans="1:5">
      <c r="A14" s="4">
        <v>41699</v>
      </c>
      <c r="B14" s="5">
        <v>170062</v>
      </c>
      <c r="C14" s="5">
        <v>546</v>
      </c>
      <c r="D14" s="5">
        <v>238</v>
      </c>
      <c r="E14" s="5"/>
    </row>
    <row r="15" spans="1:5">
      <c r="A15" s="4">
        <v>41730</v>
      </c>
      <c r="B15" s="5">
        <v>170074</v>
      </c>
      <c r="C15" s="5">
        <v>540</v>
      </c>
      <c r="D15" s="5">
        <v>200</v>
      </c>
      <c r="E15" s="5"/>
    </row>
    <row r="16" spans="1:5">
      <c r="A16" s="4">
        <v>41760</v>
      </c>
      <c r="B16" s="5">
        <v>137625</v>
      </c>
      <c r="C16" s="5">
        <v>409</v>
      </c>
      <c r="D16" s="5">
        <v>177</v>
      </c>
      <c r="E16" s="5"/>
    </row>
    <row r="17" spans="1:5">
      <c r="A17" s="4">
        <v>41791</v>
      </c>
      <c r="B17" s="5">
        <v>133429</v>
      </c>
      <c r="C17" s="5">
        <v>367</v>
      </c>
      <c r="D17" s="5">
        <v>121</v>
      </c>
      <c r="E17" s="5"/>
    </row>
    <row r="18" spans="1:5">
      <c r="A18" s="4">
        <v>41821</v>
      </c>
      <c r="B18" s="5">
        <v>140726</v>
      </c>
      <c r="C18" s="23">
        <v>369</v>
      </c>
      <c r="D18" s="5">
        <v>124</v>
      </c>
      <c r="E18" s="5"/>
    </row>
    <row r="19" spans="1:5">
      <c r="A19" s="4">
        <v>41852</v>
      </c>
      <c r="B19" s="5">
        <v>150825</v>
      </c>
      <c r="C19" s="5">
        <v>361</v>
      </c>
      <c r="D19" s="5">
        <v>95</v>
      </c>
      <c r="E19" s="5"/>
    </row>
    <row r="20" spans="1:5">
      <c r="A20" s="4">
        <v>41883</v>
      </c>
      <c r="B20" s="5">
        <v>169406</v>
      </c>
      <c r="C20" s="5">
        <v>391</v>
      </c>
      <c r="D20" s="5">
        <v>370</v>
      </c>
      <c r="E20" s="5"/>
    </row>
    <row r="21" spans="1:5">
      <c r="A21" s="4">
        <v>41913</v>
      </c>
      <c r="B21" s="5">
        <v>170958</v>
      </c>
      <c r="C21" s="5">
        <v>469</v>
      </c>
      <c r="D21" s="5">
        <v>268</v>
      </c>
      <c r="E21" s="5"/>
    </row>
    <row r="22" spans="1:5">
      <c r="A22" s="4">
        <v>41944</v>
      </c>
      <c r="B22" s="5">
        <v>166848</v>
      </c>
      <c r="C22" s="5">
        <v>552</v>
      </c>
      <c r="D22" s="5">
        <v>266</v>
      </c>
      <c r="E22" s="5"/>
    </row>
    <row r="23" spans="1:5">
      <c r="A23" s="4">
        <v>41974</v>
      </c>
      <c r="B23" s="5">
        <v>159956</v>
      </c>
      <c r="C23" s="5">
        <v>650</v>
      </c>
      <c r="D23" s="5">
        <v>146</v>
      </c>
      <c r="E23" s="5"/>
    </row>
    <row r="24" spans="1:5">
      <c r="A24" s="4">
        <v>42005</v>
      </c>
      <c r="B24" s="5">
        <v>166736</v>
      </c>
      <c r="C24" s="23">
        <v>855</v>
      </c>
      <c r="D24" s="5">
        <v>227</v>
      </c>
      <c r="E24" s="5"/>
    </row>
    <row r="25" spans="1:5">
      <c r="A25" s="4">
        <v>42036</v>
      </c>
      <c r="B25" s="5">
        <v>157962</v>
      </c>
      <c r="C25" s="5">
        <v>875</v>
      </c>
      <c r="D25" s="5">
        <v>214</v>
      </c>
      <c r="E25" s="5"/>
    </row>
    <row r="26" spans="1:5">
      <c r="A26" s="4">
        <v>42064</v>
      </c>
      <c r="B26" s="5">
        <v>171367</v>
      </c>
      <c r="C26" s="5">
        <v>690</v>
      </c>
      <c r="D26" s="5">
        <v>428</v>
      </c>
      <c r="E26" s="5"/>
    </row>
    <row r="27" spans="1:5">
      <c r="A27" s="4">
        <v>42095</v>
      </c>
      <c r="B27" s="5">
        <v>176172</v>
      </c>
      <c r="C27" s="5">
        <v>480</v>
      </c>
      <c r="D27" s="5">
        <v>439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1882785</v>
      </c>
      <c r="C36" s="8">
        <f t="shared" ref="C36:E36" si="0">SUM(C12:C23)</f>
        <v>5861</v>
      </c>
      <c r="D36" s="8">
        <f t="shared" si="0"/>
        <v>2503</v>
      </c>
      <c r="E36" s="8">
        <f t="shared" si="0"/>
        <v>0</v>
      </c>
    </row>
    <row r="37" spans="1:5">
      <c r="A37" s="78" t="s">
        <v>145</v>
      </c>
      <c r="B37" s="81">
        <f>SUM(B4:B15)</f>
        <v>1900396</v>
      </c>
      <c r="C37" s="81">
        <f t="shared" ref="C37:E37" si="1">SUM(C4:C15)</f>
        <v>5702</v>
      </c>
      <c r="D37" s="81">
        <f t="shared" si="1"/>
        <v>2455</v>
      </c>
      <c r="E37" s="81">
        <f t="shared" si="1"/>
        <v>0</v>
      </c>
    </row>
    <row r="38" spans="1:5">
      <c r="A38" s="78" t="s">
        <v>144</v>
      </c>
      <c r="B38" s="81">
        <f>SUM(B16:B27)</f>
        <v>1902010</v>
      </c>
      <c r="C38" s="81">
        <f t="shared" ref="C38:E38" si="2">SUM(C16:C27)</f>
        <v>6468</v>
      </c>
      <c r="D38" s="81">
        <f t="shared" si="2"/>
        <v>2875</v>
      </c>
      <c r="E38" s="81">
        <f t="shared" si="2"/>
        <v>0</v>
      </c>
    </row>
  </sheetData>
  <conditionalFormatting sqref="B5:E5 D15:E15 B4 D4:E4 B7:E13 B6 D6:E6 E14 B14:C14 B16:E36">
    <cfRule type="expression" dxfId="23" priority="6">
      <formula>MOD(ROW(),2)=1</formula>
    </cfRule>
  </conditionalFormatting>
  <conditionalFormatting sqref="D14">
    <cfRule type="expression" dxfId="22" priority="5">
      <formula>MOD(ROW(),2)=1</formula>
    </cfRule>
  </conditionalFormatting>
  <conditionalFormatting sqref="B15:C15">
    <cfRule type="expression" dxfId="21" priority="4">
      <formula>MOD(ROW(),2)=1</formula>
    </cfRule>
  </conditionalFormatting>
  <conditionalFormatting sqref="D14">
    <cfRule type="expression" dxfId="20" priority="3">
      <formula>MOD(ROW(),2)=1</formula>
    </cfRule>
  </conditionalFormatting>
  <conditionalFormatting sqref="E14">
    <cfRule type="expression" dxfId="19" priority="2">
      <formula>MOD(ROW(),2)=1</formula>
    </cfRule>
  </conditionalFormatting>
  <conditionalFormatting sqref="B37:E38">
    <cfRule type="expression" dxfId="18" priority="1">
      <formula>MOD(ROW(),2)=1</formula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8"/>
  <sheetViews>
    <sheetView zoomScaleNormal="100"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63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93926</v>
      </c>
      <c r="C4" s="41">
        <v>26</v>
      </c>
      <c r="D4" s="5">
        <v>147</v>
      </c>
      <c r="E4" s="5"/>
    </row>
    <row r="5" spans="1:5">
      <c r="A5" s="4">
        <v>41426</v>
      </c>
      <c r="B5" s="5">
        <v>89894</v>
      </c>
      <c r="C5" s="5">
        <v>20</v>
      </c>
      <c r="D5" s="5">
        <v>184</v>
      </c>
      <c r="E5" s="5"/>
    </row>
    <row r="6" spans="1:5">
      <c r="A6" s="4">
        <v>41456</v>
      </c>
      <c r="B6" s="5">
        <v>105932</v>
      </c>
      <c r="C6" s="41">
        <v>18</v>
      </c>
      <c r="D6" s="5">
        <v>607</v>
      </c>
      <c r="E6" s="5"/>
    </row>
    <row r="7" spans="1:5">
      <c r="A7" s="4">
        <v>41487</v>
      </c>
      <c r="B7" s="5">
        <v>113244</v>
      </c>
      <c r="C7" s="5">
        <v>17</v>
      </c>
      <c r="D7" s="5">
        <v>380</v>
      </c>
      <c r="E7" s="5"/>
    </row>
    <row r="8" spans="1:5">
      <c r="A8" s="4">
        <v>41518</v>
      </c>
      <c r="B8" s="5">
        <v>103575</v>
      </c>
      <c r="C8" s="5">
        <v>19</v>
      </c>
      <c r="D8" s="5">
        <v>151</v>
      </c>
      <c r="E8" s="5"/>
    </row>
    <row r="9" spans="1:5">
      <c r="A9" s="4">
        <v>41548</v>
      </c>
      <c r="B9" s="5">
        <v>109235</v>
      </c>
      <c r="C9" s="5">
        <v>29</v>
      </c>
      <c r="D9" s="5">
        <v>137</v>
      </c>
      <c r="E9" s="5"/>
    </row>
    <row r="10" spans="1:5">
      <c r="A10" s="4">
        <v>41579</v>
      </c>
      <c r="B10" s="5">
        <v>125832</v>
      </c>
      <c r="C10" s="5">
        <v>53</v>
      </c>
      <c r="D10" s="5">
        <v>86</v>
      </c>
      <c r="E10" s="5"/>
    </row>
    <row r="11" spans="1:5">
      <c r="A11" s="4">
        <v>41609</v>
      </c>
      <c r="B11" s="5">
        <v>118398</v>
      </c>
      <c r="C11" s="5">
        <v>79</v>
      </c>
      <c r="D11" s="5">
        <v>53</v>
      </c>
      <c r="E11" s="5"/>
    </row>
    <row r="12" spans="1:5">
      <c r="A12" s="4">
        <v>41640</v>
      </c>
      <c r="B12" s="5">
        <v>125850</v>
      </c>
      <c r="C12" s="5">
        <v>84</v>
      </c>
      <c r="D12" s="5">
        <v>62</v>
      </c>
      <c r="E12" s="5"/>
    </row>
    <row r="13" spans="1:5">
      <c r="A13" s="4">
        <v>41671</v>
      </c>
      <c r="B13" s="5">
        <v>130323</v>
      </c>
      <c r="C13" s="5">
        <v>70</v>
      </c>
      <c r="D13" s="5">
        <v>58</v>
      </c>
      <c r="E13" s="5"/>
    </row>
    <row r="14" spans="1:5">
      <c r="A14" s="4">
        <v>41699</v>
      </c>
      <c r="B14" s="5">
        <v>132997</v>
      </c>
      <c r="C14" s="5">
        <v>59</v>
      </c>
      <c r="D14" s="5">
        <v>61</v>
      </c>
      <c r="E14" s="5"/>
    </row>
    <row r="15" spans="1:5">
      <c r="A15" s="4">
        <v>41730</v>
      </c>
      <c r="B15" s="5">
        <v>112740</v>
      </c>
      <c r="C15" s="5">
        <v>46</v>
      </c>
      <c r="D15" s="5">
        <v>68</v>
      </c>
      <c r="E15" s="5"/>
    </row>
    <row r="16" spans="1:5">
      <c r="A16" s="4">
        <v>41760</v>
      </c>
      <c r="B16" s="5">
        <v>115371</v>
      </c>
      <c r="C16" s="5">
        <v>23</v>
      </c>
      <c r="D16" s="5">
        <v>91</v>
      </c>
      <c r="E16" s="5"/>
    </row>
    <row r="17" spans="1:5">
      <c r="A17" s="4">
        <v>41791</v>
      </c>
      <c r="B17" s="5">
        <v>97505</v>
      </c>
      <c r="C17" s="5">
        <v>16</v>
      </c>
      <c r="D17" s="5">
        <v>197</v>
      </c>
      <c r="E17" s="5"/>
    </row>
    <row r="18" spans="1:5">
      <c r="A18" s="4">
        <v>41821</v>
      </c>
      <c r="B18" s="5">
        <v>96635</v>
      </c>
      <c r="C18" s="23">
        <v>16</v>
      </c>
      <c r="D18" s="5">
        <v>276</v>
      </c>
      <c r="E18" s="5"/>
    </row>
    <row r="19" spans="1:5">
      <c r="A19" s="4">
        <v>41852</v>
      </c>
      <c r="B19" s="5">
        <v>97272</v>
      </c>
      <c r="C19" s="5">
        <v>16</v>
      </c>
      <c r="D19" s="5">
        <v>181</v>
      </c>
      <c r="E19" s="5"/>
    </row>
    <row r="20" spans="1:5">
      <c r="A20" s="4">
        <v>41883</v>
      </c>
      <c r="B20" s="5">
        <v>91453</v>
      </c>
      <c r="C20" s="5">
        <v>19</v>
      </c>
      <c r="D20" s="5">
        <v>173</v>
      </c>
      <c r="E20" s="5"/>
    </row>
    <row r="21" spans="1:5">
      <c r="A21" s="4">
        <v>41913</v>
      </c>
      <c r="B21" s="5">
        <v>63667</v>
      </c>
      <c r="C21" s="5">
        <v>33</v>
      </c>
      <c r="D21" s="5">
        <v>77</v>
      </c>
      <c r="E21" s="5"/>
    </row>
    <row r="22" spans="1:5">
      <c r="A22" s="4">
        <v>41944</v>
      </c>
      <c r="B22" s="5">
        <v>91540</v>
      </c>
      <c r="C22" s="5">
        <v>50</v>
      </c>
      <c r="D22" s="5">
        <v>66</v>
      </c>
      <c r="E22" s="5"/>
    </row>
    <row r="23" spans="1:5">
      <c r="A23" s="4">
        <v>41974</v>
      </c>
      <c r="B23" s="5">
        <v>128889</v>
      </c>
      <c r="C23" s="5">
        <v>68</v>
      </c>
      <c r="D23" s="5">
        <v>63</v>
      </c>
      <c r="E23" s="5"/>
    </row>
    <row r="24" spans="1:5">
      <c r="A24" s="4">
        <v>42005</v>
      </c>
      <c r="B24" s="5">
        <v>162358</v>
      </c>
      <c r="C24" s="23">
        <v>84</v>
      </c>
      <c r="D24" s="5">
        <v>61</v>
      </c>
      <c r="E24" s="5"/>
    </row>
    <row r="25" spans="1:5">
      <c r="A25" s="4">
        <v>42036</v>
      </c>
      <c r="B25" s="5">
        <v>127062</v>
      </c>
      <c r="C25" s="5">
        <v>70</v>
      </c>
      <c r="D25" s="5">
        <v>57</v>
      </c>
      <c r="E25" s="5"/>
    </row>
    <row r="26" spans="1:5">
      <c r="A26" s="4">
        <v>42064</v>
      </c>
      <c r="B26" s="5">
        <v>138686</v>
      </c>
      <c r="C26" s="5">
        <v>67</v>
      </c>
      <c r="D26" s="5">
        <v>67</v>
      </c>
      <c r="E26" s="5"/>
    </row>
    <row r="27" spans="1:5">
      <c r="A27" s="4">
        <v>42095</v>
      </c>
      <c r="B27" s="5">
        <v>116508</v>
      </c>
      <c r="C27" s="5">
        <v>44</v>
      </c>
      <c r="D27" s="5">
        <v>67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1284242</v>
      </c>
      <c r="C36" s="8">
        <f t="shared" ref="C36:D36" si="0">SUM(C12:C23)</f>
        <v>500</v>
      </c>
      <c r="D36" s="8">
        <f t="shared" si="0"/>
        <v>1373</v>
      </c>
      <c r="E36" s="8">
        <f>SUM(E12:E23)</f>
        <v>0</v>
      </c>
    </row>
    <row r="37" spans="1:5">
      <c r="A37" s="78" t="s">
        <v>145</v>
      </c>
      <c r="B37" s="81">
        <f>SUM(B4:B15)</f>
        <v>1361946</v>
      </c>
      <c r="C37" s="81">
        <f t="shared" ref="C37:E37" si="1">SUM(C4:C15)</f>
        <v>520</v>
      </c>
      <c r="D37" s="81">
        <f t="shared" si="1"/>
        <v>1994</v>
      </c>
      <c r="E37" s="81">
        <f t="shared" si="1"/>
        <v>0</v>
      </c>
    </row>
    <row r="38" spans="1:5">
      <c r="A38" s="78" t="s">
        <v>144</v>
      </c>
      <c r="B38" s="81">
        <f>SUM(B16:B27)</f>
        <v>1326946</v>
      </c>
      <c r="C38" s="81">
        <f t="shared" ref="C38:E38" si="2">SUM(C16:C27)</f>
        <v>506</v>
      </c>
      <c r="D38" s="81">
        <f t="shared" si="2"/>
        <v>1376</v>
      </c>
      <c r="E38" s="81">
        <f t="shared" si="2"/>
        <v>0</v>
      </c>
    </row>
  </sheetData>
  <conditionalFormatting sqref="B5:E5 B15 D15:E15 B4 D4:E4 B7:E14 B6 D6:E6 B16:E36">
    <cfRule type="expression" dxfId="17" priority="3">
      <formula>MOD(ROW(),2)=1</formula>
    </cfRule>
  </conditionalFormatting>
  <conditionalFormatting sqref="C15">
    <cfRule type="expression" dxfId="16" priority="2">
      <formula>MOD(ROW(),2)=1</formula>
    </cfRule>
  </conditionalFormatting>
  <conditionalFormatting sqref="B37:E38">
    <cfRule type="expression" dxfId="15" priority="1">
      <formula>MOD(ROW(),2)=1</formula>
    </cfRule>
  </conditionalFormatting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8"/>
  <sheetViews>
    <sheetView zoomScaleNormal="100" workbookViewId="0">
      <selection activeCell="A37" sqref="A37: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5" width="16" style="31" customWidth="1"/>
    <col min="6" max="16384" width="9.140625" style="31"/>
  </cols>
  <sheetData>
    <row r="1" spans="1:5">
      <c r="A1" s="21" t="s">
        <v>94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126488</v>
      </c>
      <c r="C4" s="41">
        <v>15</v>
      </c>
      <c r="D4" s="5">
        <v>79</v>
      </c>
      <c r="E4" s="5"/>
    </row>
    <row r="5" spans="1:5">
      <c r="A5" s="4">
        <v>41426</v>
      </c>
      <c r="B5" s="5">
        <v>128738</v>
      </c>
      <c r="C5" s="5">
        <v>1118</v>
      </c>
      <c r="D5" s="5">
        <v>541</v>
      </c>
      <c r="E5" s="5"/>
    </row>
    <row r="6" spans="1:5">
      <c r="A6" s="4">
        <v>41456</v>
      </c>
      <c r="B6" s="5">
        <v>140306</v>
      </c>
      <c r="C6" s="41">
        <v>0</v>
      </c>
      <c r="D6" s="5">
        <v>241</v>
      </c>
      <c r="E6" s="5"/>
    </row>
    <row r="7" spans="1:5">
      <c r="A7" s="4">
        <v>41487</v>
      </c>
      <c r="B7" s="5">
        <v>139947</v>
      </c>
      <c r="C7" s="5">
        <v>0</v>
      </c>
      <c r="D7" s="5">
        <v>199</v>
      </c>
      <c r="E7" s="5"/>
    </row>
    <row r="8" spans="1:5">
      <c r="A8" s="4">
        <v>41518</v>
      </c>
      <c r="B8" s="5">
        <v>108292</v>
      </c>
      <c r="C8" s="5">
        <v>0</v>
      </c>
      <c r="D8" s="5">
        <v>89</v>
      </c>
      <c r="E8" s="5"/>
    </row>
    <row r="9" spans="1:5">
      <c r="A9" s="4">
        <v>41548</v>
      </c>
      <c r="B9" s="5">
        <v>106869</v>
      </c>
      <c r="C9" s="5">
        <v>69</v>
      </c>
      <c r="D9" s="5">
        <v>92</v>
      </c>
      <c r="E9" s="5"/>
    </row>
    <row r="10" spans="1:5">
      <c r="A10" s="4">
        <v>41579</v>
      </c>
      <c r="B10" s="5">
        <v>111716</v>
      </c>
      <c r="C10" s="5">
        <v>259</v>
      </c>
      <c r="D10" s="5">
        <v>42</v>
      </c>
      <c r="E10" s="5"/>
    </row>
    <row r="11" spans="1:5">
      <c r="A11" s="4">
        <v>41609</v>
      </c>
      <c r="B11" s="5">
        <v>109468</v>
      </c>
      <c r="C11" s="5">
        <v>407</v>
      </c>
      <c r="D11" s="5">
        <v>24</v>
      </c>
      <c r="E11" s="5"/>
    </row>
    <row r="12" spans="1:5">
      <c r="A12" s="4">
        <v>41640</v>
      </c>
      <c r="B12" s="5">
        <v>112702</v>
      </c>
      <c r="C12" s="5">
        <v>414</v>
      </c>
      <c r="D12" s="5">
        <v>39</v>
      </c>
      <c r="E12" s="5"/>
    </row>
    <row r="13" spans="1:5">
      <c r="A13" s="4">
        <v>41671</v>
      </c>
      <c r="B13" s="5">
        <v>102258</v>
      </c>
      <c r="C13" s="5">
        <v>325</v>
      </c>
      <c r="D13" s="5">
        <v>87</v>
      </c>
      <c r="E13" s="5"/>
    </row>
    <row r="14" spans="1:5">
      <c r="A14" s="4">
        <v>41699</v>
      </c>
      <c r="B14" s="5">
        <v>137159</v>
      </c>
      <c r="C14" s="5">
        <v>382</v>
      </c>
      <c r="D14" s="5">
        <v>87</v>
      </c>
      <c r="E14" s="5"/>
    </row>
    <row r="15" spans="1:5">
      <c r="A15" s="4">
        <v>41730</v>
      </c>
      <c r="B15" s="5">
        <v>133557</v>
      </c>
      <c r="C15" s="5">
        <v>263</v>
      </c>
      <c r="D15" s="5">
        <v>75</v>
      </c>
      <c r="E15" s="5"/>
    </row>
    <row r="16" spans="1:5">
      <c r="A16" s="4">
        <v>41760</v>
      </c>
      <c r="B16" s="5">
        <v>126488</v>
      </c>
      <c r="C16" s="5">
        <v>15</v>
      </c>
      <c r="D16" s="5">
        <v>79</v>
      </c>
      <c r="E16" s="5"/>
    </row>
    <row r="17" spans="1:5">
      <c r="A17" s="4">
        <v>41791</v>
      </c>
      <c r="B17" s="5">
        <v>128432</v>
      </c>
      <c r="C17" s="5">
        <v>0</v>
      </c>
      <c r="D17" s="5">
        <v>184</v>
      </c>
      <c r="E17" s="5"/>
    </row>
    <row r="18" spans="1:5">
      <c r="A18" s="4">
        <v>41821</v>
      </c>
      <c r="B18" s="5">
        <v>140306</v>
      </c>
      <c r="C18" s="23">
        <v>0</v>
      </c>
      <c r="D18" s="5">
        <v>241</v>
      </c>
      <c r="E18" s="5"/>
    </row>
    <row r="19" spans="1:5">
      <c r="A19" s="4">
        <v>41852</v>
      </c>
      <c r="B19" s="5">
        <v>139947</v>
      </c>
      <c r="C19" s="5">
        <v>0</v>
      </c>
      <c r="D19" s="5">
        <v>199</v>
      </c>
      <c r="E19" s="5"/>
    </row>
    <row r="20" spans="1:5">
      <c r="A20" s="4">
        <v>41883</v>
      </c>
      <c r="B20" s="5">
        <v>108292</v>
      </c>
      <c r="C20" s="5">
        <v>0</v>
      </c>
      <c r="D20" s="5">
        <v>89</v>
      </c>
      <c r="E20" s="5"/>
    </row>
    <row r="21" spans="1:5">
      <c r="A21" s="4">
        <v>41913</v>
      </c>
      <c r="B21" s="5">
        <v>106869</v>
      </c>
      <c r="C21" s="5">
        <v>69</v>
      </c>
      <c r="D21" s="5">
        <v>92</v>
      </c>
      <c r="E21" s="5"/>
    </row>
    <row r="22" spans="1:5">
      <c r="A22" s="4">
        <v>41944</v>
      </c>
      <c r="B22" s="5">
        <v>119000</v>
      </c>
      <c r="C22" s="5">
        <v>323</v>
      </c>
      <c r="D22" s="5">
        <v>44</v>
      </c>
      <c r="E22" s="5"/>
    </row>
    <row r="23" spans="1:5">
      <c r="A23" s="4">
        <v>41974</v>
      </c>
      <c r="B23" s="5">
        <v>103539</v>
      </c>
      <c r="C23" s="5">
        <v>383</v>
      </c>
      <c r="D23" s="5">
        <v>23</v>
      </c>
      <c r="E23" s="5"/>
    </row>
    <row r="24" spans="1:5">
      <c r="A24" s="4">
        <v>42005</v>
      </c>
      <c r="B24" s="5">
        <v>107095</v>
      </c>
      <c r="C24" s="23">
        <v>451</v>
      </c>
      <c r="D24" s="5">
        <v>39</v>
      </c>
      <c r="E24" s="5"/>
    </row>
    <row r="25" spans="1:5">
      <c r="A25" s="4">
        <v>42036</v>
      </c>
      <c r="B25" s="5">
        <v>104627</v>
      </c>
      <c r="C25" s="5">
        <v>476</v>
      </c>
      <c r="D25" s="5">
        <v>37</v>
      </c>
      <c r="E25" s="5"/>
    </row>
    <row r="26" spans="1:5">
      <c r="A26" s="4">
        <v>42064</v>
      </c>
      <c r="B26" s="5">
        <v>118383</v>
      </c>
      <c r="C26" s="5">
        <v>237</v>
      </c>
      <c r="D26" s="5">
        <v>53</v>
      </c>
      <c r="E26" s="5"/>
    </row>
    <row r="27" spans="1:5">
      <c r="A27" s="4">
        <v>42095</v>
      </c>
      <c r="B27" s="5">
        <v>120047</v>
      </c>
      <c r="C27" s="5">
        <v>3</v>
      </c>
      <c r="D27" s="5">
        <v>41</v>
      </c>
      <c r="E27" s="5"/>
    </row>
    <row r="28" spans="1:5">
      <c r="A28" s="4">
        <v>42125</v>
      </c>
      <c r="B28" s="6"/>
      <c r="C28" s="5"/>
      <c r="D28" s="6"/>
      <c r="E28" s="6"/>
    </row>
    <row r="29" spans="1:5">
      <c r="A29" s="4">
        <v>42156</v>
      </c>
      <c r="B29" s="6"/>
      <c r="C29" s="5"/>
      <c r="D29" s="6"/>
      <c r="E29" s="6"/>
    </row>
    <row r="30" spans="1:5">
      <c r="A30" s="4">
        <v>42186</v>
      </c>
      <c r="B30" s="6"/>
      <c r="C30" s="5"/>
      <c r="D30" s="6"/>
      <c r="E30" s="6"/>
    </row>
    <row r="31" spans="1:5">
      <c r="A31" s="4">
        <v>42217</v>
      </c>
      <c r="B31" s="6"/>
      <c r="C31" s="5"/>
      <c r="D31" s="6"/>
      <c r="E31" s="6"/>
    </row>
    <row r="32" spans="1:5">
      <c r="A32" s="4">
        <v>42248</v>
      </c>
      <c r="B32" s="6"/>
      <c r="C32" s="5"/>
      <c r="D32" s="6"/>
      <c r="E32" s="6"/>
    </row>
    <row r="33" spans="1:5">
      <c r="A33" s="4">
        <v>42278</v>
      </c>
      <c r="B33" s="6"/>
      <c r="C33" s="5"/>
      <c r="D33" s="6"/>
      <c r="E33" s="6"/>
    </row>
    <row r="34" spans="1:5">
      <c r="A34" s="4">
        <v>42309</v>
      </c>
      <c r="B34" s="6"/>
      <c r="C34" s="5"/>
      <c r="D34" s="6"/>
      <c r="E34" s="6"/>
    </row>
    <row r="35" spans="1:5">
      <c r="A35" s="4">
        <v>42339</v>
      </c>
      <c r="B35" s="6"/>
      <c r="C35" s="5"/>
      <c r="D35" s="6"/>
      <c r="E35" s="6"/>
    </row>
    <row r="36" spans="1:5">
      <c r="A36" s="7" t="s">
        <v>15</v>
      </c>
      <c r="B36" s="8">
        <f>SUM(B12:B23)</f>
        <v>1458549</v>
      </c>
      <c r="C36" s="8">
        <f t="shared" ref="C36:D36" si="0">SUM(C12:C23)</f>
        <v>2174</v>
      </c>
      <c r="D36" s="8">
        <f t="shared" si="0"/>
        <v>1239</v>
      </c>
      <c r="E36" s="8">
        <f>SUM(E12:E23)</f>
        <v>0</v>
      </c>
    </row>
    <row r="37" spans="1:5">
      <c r="A37" s="78" t="s">
        <v>145</v>
      </c>
      <c r="B37" s="81">
        <f>SUM(B4:B15)</f>
        <v>1457500</v>
      </c>
      <c r="C37" s="81">
        <f t="shared" ref="C37:E37" si="1">SUM(C4:C15)</f>
        <v>3252</v>
      </c>
      <c r="D37" s="81">
        <f t="shared" si="1"/>
        <v>1595</v>
      </c>
      <c r="E37" s="81">
        <f t="shared" si="1"/>
        <v>0</v>
      </c>
    </row>
    <row r="38" spans="1:5">
      <c r="A38" s="78" t="s">
        <v>144</v>
      </c>
      <c r="B38" s="81">
        <f>SUM(B16:B27)</f>
        <v>1423025</v>
      </c>
      <c r="C38" s="81">
        <f t="shared" ref="C38:E38" si="2">SUM(C16:C27)</f>
        <v>1957</v>
      </c>
      <c r="D38" s="81">
        <f t="shared" si="2"/>
        <v>1121</v>
      </c>
      <c r="E38" s="81">
        <f t="shared" si="2"/>
        <v>0</v>
      </c>
    </row>
  </sheetData>
  <conditionalFormatting sqref="B5:E5 B15 D15:E15 B4 D4:E4 B7:E14 B6 D6:E6 B16:E36">
    <cfRule type="expression" dxfId="14" priority="3">
      <formula>MOD(ROW(),2)=1</formula>
    </cfRule>
  </conditionalFormatting>
  <conditionalFormatting sqref="C15">
    <cfRule type="expression" dxfId="13" priority="2">
      <formula>MOD(ROW(),2)=1</formula>
    </cfRule>
  </conditionalFormatting>
  <conditionalFormatting sqref="B37:E38">
    <cfRule type="expression" dxfId="12" priority="1">
      <formula>MOD(ROW(),2)=1</formula>
    </cfRule>
  </conditionalFormatting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79"/>
  <sheetViews>
    <sheetView topLeftCell="A86" zoomScaleNormal="100" workbookViewId="0">
      <selection activeCell="D88" sqref="D88"/>
    </sheetView>
  </sheetViews>
  <sheetFormatPr defaultColWidth="8.85546875" defaultRowHeight="12.75"/>
  <cols>
    <col min="1" max="1" width="5.140625" style="242" customWidth="1"/>
    <col min="2" max="2" width="12.85546875" style="242" customWidth="1"/>
    <col min="3" max="3" width="5.7109375" style="242" customWidth="1"/>
    <col min="4" max="5" width="20.7109375" style="242" customWidth="1"/>
    <col min="6" max="6" width="16.28515625" style="242" bestFit="1" customWidth="1"/>
    <col min="7" max="7" width="15" style="242" hidden="1" customWidth="1"/>
    <col min="8" max="8" width="14.7109375" style="242" hidden="1" customWidth="1"/>
    <col min="9" max="9" width="5.140625" style="242" customWidth="1"/>
    <col min="10" max="10" width="6.140625" style="242" customWidth="1"/>
    <col min="11" max="16384" width="8.85546875" style="242"/>
  </cols>
  <sheetData>
    <row r="1" spans="1:10">
      <c r="A1" s="299"/>
      <c r="B1" s="300"/>
      <c r="C1" s="301" t="s">
        <v>279</v>
      </c>
      <c r="D1" s="300"/>
      <c r="E1" s="300"/>
      <c r="F1" s="300"/>
      <c r="G1" s="300"/>
      <c r="H1" s="300"/>
      <c r="I1" s="300"/>
      <c r="J1" s="300"/>
    </row>
    <row r="2" spans="1:10" ht="14.45" customHeight="1">
      <c r="A2" s="295"/>
      <c r="B2" s="295"/>
      <c r="C2" s="290" t="s">
        <v>279</v>
      </c>
      <c r="D2" s="288"/>
      <c r="E2" s="288"/>
      <c r="F2" s="288"/>
      <c r="G2" s="288"/>
      <c r="H2" s="288"/>
      <c r="I2" s="288"/>
      <c r="J2" s="288"/>
    </row>
    <row r="3" spans="1:10">
      <c r="A3" s="295"/>
      <c r="B3" s="295"/>
      <c r="C3" s="290" t="s">
        <v>279</v>
      </c>
      <c r="D3" s="288"/>
      <c r="E3" s="288"/>
      <c r="F3" s="288"/>
      <c r="G3" s="288"/>
      <c r="H3" s="288"/>
      <c r="I3" s="288"/>
      <c r="J3" s="288"/>
    </row>
    <row r="4" spans="1:10" ht="24.4" customHeight="1">
      <c r="A4" s="295"/>
      <c r="B4" s="295"/>
      <c r="C4" s="290" t="s">
        <v>279</v>
      </c>
      <c r="D4" s="288"/>
      <c r="E4" s="288"/>
      <c r="F4" s="288"/>
      <c r="G4" s="288"/>
      <c r="H4" s="288"/>
      <c r="I4" s="288"/>
      <c r="J4" s="288"/>
    </row>
    <row r="5" spans="1:10" ht="19.350000000000001" customHeight="1">
      <c r="A5" s="290"/>
      <c r="B5" s="288"/>
      <c r="C5" s="288"/>
      <c r="D5" s="288"/>
      <c r="E5" s="288"/>
      <c r="F5" s="288"/>
      <c r="G5" s="288"/>
      <c r="H5" s="288"/>
      <c r="I5" s="288"/>
      <c r="J5" s="288"/>
    </row>
    <row r="6" spans="1:10">
      <c r="A6" s="290" t="s">
        <v>279</v>
      </c>
      <c r="B6" s="288"/>
      <c r="C6" s="288"/>
      <c r="D6" s="288"/>
      <c r="E6" s="288"/>
      <c r="F6" s="288"/>
      <c r="G6" s="288"/>
      <c r="H6" s="288"/>
      <c r="I6" s="288"/>
      <c r="J6" s="288"/>
    </row>
    <row r="7" spans="1:10" ht="16.5">
      <c r="A7" s="296" t="s">
        <v>304</v>
      </c>
      <c r="B7" s="288"/>
      <c r="C7" s="288"/>
      <c r="D7" s="288"/>
      <c r="E7" s="288"/>
      <c r="F7" s="288"/>
      <c r="G7" s="288"/>
      <c r="H7" s="288"/>
      <c r="I7" s="288"/>
      <c r="J7" s="288"/>
    </row>
    <row r="8" spans="1:10" ht="0.75" customHeight="1">
      <c r="A8" s="297" t="s">
        <v>303</v>
      </c>
      <c r="B8" s="288"/>
      <c r="C8" s="288"/>
      <c r="D8" s="288"/>
      <c r="E8" s="288"/>
      <c r="F8" s="288"/>
      <c r="G8" s="288"/>
      <c r="H8" s="288"/>
      <c r="I8" s="288"/>
      <c r="J8" s="288"/>
    </row>
    <row r="9" spans="1:10">
      <c r="A9" s="298" t="s">
        <v>316</v>
      </c>
      <c r="B9" s="288"/>
      <c r="C9" s="288"/>
      <c r="D9" s="288"/>
      <c r="E9" s="288"/>
      <c r="F9" s="288"/>
      <c r="G9" s="288"/>
      <c r="H9" s="288"/>
      <c r="I9" s="288"/>
      <c r="J9" s="288"/>
    </row>
    <row r="10" spans="1:10">
      <c r="A10" s="298" t="s">
        <v>302</v>
      </c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 ht="282.75" customHeight="1">
      <c r="A11" s="290"/>
      <c r="B11" s="288"/>
      <c r="C11" s="288"/>
      <c r="D11" s="288"/>
      <c r="E11" s="288"/>
      <c r="F11" s="288"/>
      <c r="G11" s="288"/>
      <c r="H11" s="288"/>
      <c r="I11" s="290" t="s">
        <v>279</v>
      </c>
      <c r="J11" s="288"/>
    </row>
    <row r="12" spans="1:10" ht="21.6" customHeight="1">
      <c r="A12" s="290" t="s">
        <v>279</v>
      </c>
      <c r="B12" s="288"/>
      <c r="C12" s="288"/>
      <c r="D12" s="288"/>
      <c r="E12" s="288"/>
      <c r="F12" s="288"/>
      <c r="G12" s="288"/>
      <c r="H12" s="288"/>
      <c r="I12" s="288"/>
      <c r="J12" s="288"/>
    </row>
    <row r="13" spans="1:10" ht="14.25" thickBot="1">
      <c r="A13" s="292" t="s">
        <v>301</v>
      </c>
      <c r="B13" s="293"/>
      <c r="C13" s="293"/>
      <c r="D13" s="248" t="s">
        <v>300</v>
      </c>
      <c r="E13" s="248" t="s">
        <v>299</v>
      </c>
      <c r="F13" s="248" t="s">
        <v>298</v>
      </c>
      <c r="G13" s="248" t="s">
        <v>297</v>
      </c>
      <c r="H13" s="294" t="s">
        <v>296</v>
      </c>
      <c r="I13" s="293"/>
      <c r="J13" s="290" t="s">
        <v>279</v>
      </c>
    </row>
    <row r="14" spans="1:10" ht="14.25" thickBot="1">
      <c r="A14" s="292" t="s">
        <v>295</v>
      </c>
      <c r="B14" s="293"/>
      <c r="C14" s="293"/>
      <c r="D14" s="248" t="s">
        <v>279</v>
      </c>
      <c r="E14" s="248" t="s">
        <v>279</v>
      </c>
      <c r="F14" s="248" t="s">
        <v>279</v>
      </c>
      <c r="G14" s="248" t="s">
        <v>279</v>
      </c>
      <c r="H14" s="294" t="s">
        <v>279</v>
      </c>
      <c r="I14" s="293"/>
      <c r="J14" s="295"/>
    </row>
    <row r="15" spans="1:10" ht="13.5">
      <c r="A15" s="247" t="s">
        <v>279</v>
      </c>
      <c r="B15" s="287" t="s">
        <v>306</v>
      </c>
      <c r="C15" s="288"/>
      <c r="D15" s="246">
        <v>304.52</v>
      </c>
      <c r="E15" s="246">
        <v>304.33999999999997</v>
      </c>
      <c r="F15" s="245">
        <v>93.31</v>
      </c>
      <c r="G15" s="245">
        <v>0</v>
      </c>
      <c r="H15" s="289">
        <v>0.47721602434077082</v>
      </c>
      <c r="I15" s="288"/>
      <c r="J15" s="295"/>
    </row>
    <row r="16" spans="1:10" ht="13.5">
      <c r="A16" s="247" t="s">
        <v>279</v>
      </c>
      <c r="B16" s="287" t="s">
        <v>305</v>
      </c>
      <c r="C16" s="288"/>
      <c r="D16" s="246">
        <v>235.67</v>
      </c>
      <c r="E16" s="246">
        <v>235.53</v>
      </c>
      <c r="F16" s="245">
        <v>24.52</v>
      </c>
      <c r="G16" s="245">
        <v>0.01</v>
      </c>
      <c r="H16" s="289">
        <v>0.36334812373225156</v>
      </c>
      <c r="I16" s="288"/>
      <c r="J16" s="295"/>
    </row>
    <row r="17" spans="1:10">
      <c r="A17" s="244" t="s">
        <v>279</v>
      </c>
      <c r="B17" s="290" t="s">
        <v>279</v>
      </c>
      <c r="C17" s="288"/>
      <c r="D17" s="243" t="s">
        <v>279</v>
      </c>
      <c r="E17" s="243" t="s">
        <v>279</v>
      </c>
      <c r="F17" s="243" t="s">
        <v>279</v>
      </c>
      <c r="G17" s="243" t="s">
        <v>279</v>
      </c>
      <c r="H17" s="291" t="s">
        <v>279</v>
      </c>
      <c r="I17" s="288"/>
      <c r="J17" s="295"/>
    </row>
    <row r="18" spans="1:10" ht="14.25" thickBot="1">
      <c r="A18" s="292" t="s">
        <v>294</v>
      </c>
      <c r="B18" s="293"/>
      <c r="C18" s="293"/>
      <c r="D18" s="248" t="s">
        <v>279</v>
      </c>
      <c r="E18" s="248" t="s">
        <v>279</v>
      </c>
      <c r="F18" s="248" t="s">
        <v>279</v>
      </c>
      <c r="G18" s="248" t="s">
        <v>279</v>
      </c>
      <c r="H18" s="294" t="s">
        <v>279</v>
      </c>
      <c r="I18" s="293"/>
      <c r="J18" s="295"/>
    </row>
    <row r="19" spans="1:10" ht="13.5">
      <c r="A19" s="247" t="s">
        <v>279</v>
      </c>
      <c r="B19" s="287" t="s">
        <v>306</v>
      </c>
      <c r="C19" s="288"/>
      <c r="D19" s="246">
        <v>683.46</v>
      </c>
      <c r="E19" s="246">
        <v>683.26</v>
      </c>
      <c r="F19" s="245">
        <v>96.59</v>
      </c>
      <c r="G19" s="245">
        <v>0</v>
      </c>
      <c r="H19" s="289">
        <v>0.94450716845878135</v>
      </c>
      <c r="I19" s="288"/>
      <c r="J19" s="295"/>
    </row>
    <row r="20" spans="1:10" ht="13.5">
      <c r="A20" s="247" t="s">
        <v>279</v>
      </c>
      <c r="B20" s="287" t="s">
        <v>305</v>
      </c>
      <c r="C20" s="288"/>
      <c r="D20" s="246">
        <v>1036.03</v>
      </c>
      <c r="E20" s="246">
        <v>1035.8699999999999</v>
      </c>
      <c r="F20" s="245">
        <v>26.46</v>
      </c>
      <c r="G20" s="245">
        <v>0.01</v>
      </c>
      <c r="H20" s="289">
        <v>1.394994399641577</v>
      </c>
      <c r="I20" s="288"/>
      <c r="J20" s="295"/>
    </row>
    <row r="21" spans="1:10">
      <c r="A21" s="244" t="s">
        <v>279</v>
      </c>
      <c r="B21" s="290" t="s">
        <v>279</v>
      </c>
      <c r="C21" s="288"/>
      <c r="D21" s="243" t="s">
        <v>279</v>
      </c>
      <c r="E21" s="243" t="s">
        <v>279</v>
      </c>
      <c r="F21" s="243" t="s">
        <v>279</v>
      </c>
      <c r="G21" s="243" t="s">
        <v>279</v>
      </c>
      <c r="H21" s="291" t="s">
        <v>279</v>
      </c>
      <c r="I21" s="288"/>
      <c r="J21" s="295"/>
    </row>
    <row r="22" spans="1:10" ht="14.25" thickBot="1">
      <c r="A22" s="292" t="s">
        <v>293</v>
      </c>
      <c r="B22" s="293"/>
      <c r="C22" s="293"/>
      <c r="D22" s="248" t="s">
        <v>279</v>
      </c>
      <c r="E22" s="248" t="s">
        <v>279</v>
      </c>
      <c r="F22" s="248" t="s">
        <v>279</v>
      </c>
      <c r="G22" s="248" t="s">
        <v>279</v>
      </c>
      <c r="H22" s="294" t="s">
        <v>279</v>
      </c>
      <c r="I22" s="293"/>
      <c r="J22" s="295"/>
    </row>
    <row r="23" spans="1:10" ht="13.5">
      <c r="A23" s="247" t="s">
        <v>279</v>
      </c>
      <c r="B23" s="287" t="s">
        <v>306</v>
      </c>
      <c r="C23" s="288"/>
      <c r="D23" s="246">
        <v>361.35</v>
      </c>
      <c r="E23" s="246">
        <v>361.35</v>
      </c>
      <c r="F23" s="245">
        <v>87.16</v>
      </c>
      <c r="G23" s="245">
        <v>0</v>
      </c>
      <c r="H23" s="289">
        <v>0.49467939814814821</v>
      </c>
      <c r="I23" s="288"/>
      <c r="J23" s="295"/>
    </row>
    <row r="24" spans="1:10" ht="13.5">
      <c r="A24" s="247" t="s">
        <v>279</v>
      </c>
      <c r="B24" s="287" t="s">
        <v>305</v>
      </c>
      <c r="C24" s="288"/>
      <c r="D24" s="246">
        <v>898.99</v>
      </c>
      <c r="E24" s="246">
        <v>898.59</v>
      </c>
      <c r="F24" s="245">
        <v>25.31</v>
      </c>
      <c r="G24" s="245">
        <v>0.01</v>
      </c>
      <c r="H24" s="289">
        <v>1.2362465277777779</v>
      </c>
      <c r="I24" s="288"/>
      <c r="J24" s="295"/>
    </row>
    <row r="25" spans="1:10">
      <c r="A25" s="244" t="s">
        <v>279</v>
      </c>
      <c r="B25" s="290" t="s">
        <v>279</v>
      </c>
      <c r="C25" s="288"/>
      <c r="D25" s="243" t="s">
        <v>279</v>
      </c>
      <c r="E25" s="243" t="s">
        <v>279</v>
      </c>
      <c r="F25" s="243" t="s">
        <v>279</v>
      </c>
      <c r="G25" s="243" t="s">
        <v>279</v>
      </c>
      <c r="H25" s="291" t="s">
        <v>279</v>
      </c>
      <c r="I25" s="288"/>
      <c r="J25" s="295"/>
    </row>
    <row r="26" spans="1:10" ht="14.25" thickBot="1">
      <c r="A26" s="292" t="s">
        <v>292</v>
      </c>
      <c r="B26" s="293"/>
      <c r="C26" s="293"/>
      <c r="D26" s="248" t="s">
        <v>279</v>
      </c>
      <c r="E26" s="248" t="s">
        <v>279</v>
      </c>
      <c r="F26" s="248" t="s">
        <v>279</v>
      </c>
      <c r="G26" s="248" t="s">
        <v>279</v>
      </c>
      <c r="H26" s="294" t="s">
        <v>279</v>
      </c>
      <c r="I26" s="293"/>
      <c r="J26" s="295"/>
    </row>
    <row r="27" spans="1:10" ht="13.5">
      <c r="A27" s="247" t="s">
        <v>279</v>
      </c>
      <c r="B27" s="287" t="s">
        <v>306</v>
      </c>
      <c r="C27" s="288"/>
      <c r="D27" s="246">
        <v>906.25</v>
      </c>
      <c r="E27" s="246">
        <v>905.84</v>
      </c>
      <c r="F27" s="245">
        <v>94.4</v>
      </c>
      <c r="G27" s="245">
        <v>0</v>
      </c>
      <c r="H27" s="289">
        <v>1.2244993279569893</v>
      </c>
      <c r="I27" s="288"/>
      <c r="J27" s="295"/>
    </row>
    <row r="28" spans="1:10" ht="13.5">
      <c r="A28" s="247" t="s">
        <v>279</v>
      </c>
      <c r="B28" s="287" t="s">
        <v>305</v>
      </c>
      <c r="C28" s="288"/>
      <c r="D28" s="246">
        <v>1034.48</v>
      </c>
      <c r="E28" s="246">
        <v>1034.3</v>
      </c>
      <c r="F28" s="245">
        <v>26.66</v>
      </c>
      <c r="G28" s="245">
        <v>0.01</v>
      </c>
      <c r="H28" s="289">
        <v>1.3928427419354841</v>
      </c>
      <c r="I28" s="288"/>
      <c r="J28" s="295"/>
    </row>
    <row r="29" spans="1:10">
      <c r="A29" s="244" t="s">
        <v>279</v>
      </c>
      <c r="B29" s="290" t="s">
        <v>279</v>
      </c>
      <c r="C29" s="288"/>
      <c r="D29" s="243" t="s">
        <v>279</v>
      </c>
      <c r="E29" s="243" t="s">
        <v>279</v>
      </c>
      <c r="F29" s="243" t="s">
        <v>279</v>
      </c>
      <c r="G29" s="243" t="s">
        <v>279</v>
      </c>
      <c r="H29" s="291" t="s">
        <v>279</v>
      </c>
      <c r="I29" s="288"/>
      <c r="J29" s="295"/>
    </row>
    <row r="30" spans="1:10" ht="14.25" thickBot="1">
      <c r="A30" s="292" t="s">
        <v>291</v>
      </c>
      <c r="B30" s="293"/>
      <c r="C30" s="293"/>
      <c r="D30" s="248" t="s">
        <v>279</v>
      </c>
      <c r="E30" s="248" t="s">
        <v>279</v>
      </c>
      <c r="F30" s="248" t="s">
        <v>279</v>
      </c>
      <c r="G30" s="248" t="s">
        <v>279</v>
      </c>
      <c r="H30" s="294" t="s">
        <v>279</v>
      </c>
      <c r="I30" s="293"/>
      <c r="J30" s="295"/>
    </row>
    <row r="31" spans="1:10" ht="13.5">
      <c r="A31" s="247" t="s">
        <v>279</v>
      </c>
      <c r="B31" s="287" t="s">
        <v>306</v>
      </c>
      <c r="C31" s="288"/>
      <c r="D31" s="246">
        <v>76.540000000000006</v>
      </c>
      <c r="E31" s="246">
        <v>76.28</v>
      </c>
      <c r="F31" s="245">
        <v>11.3</v>
      </c>
      <c r="G31" s="245">
        <v>0</v>
      </c>
      <c r="H31" s="289">
        <v>1.0952546296296297E-2</v>
      </c>
      <c r="I31" s="288"/>
      <c r="J31" s="295"/>
    </row>
    <row r="32" spans="1:10" ht="13.5">
      <c r="A32" s="247" t="s">
        <v>279</v>
      </c>
      <c r="B32" s="287" t="s">
        <v>305</v>
      </c>
      <c r="C32" s="288"/>
      <c r="D32" s="246">
        <v>929.86</v>
      </c>
      <c r="E32" s="246">
        <v>929.41</v>
      </c>
      <c r="F32" s="245">
        <v>26.01</v>
      </c>
      <c r="G32" s="245">
        <v>0.01</v>
      </c>
      <c r="H32" s="289">
        <v>1.2100185185185184</v>
      </c>
      <c r="I32" s="288"/>
      <c r="J32" s="295"/>
    </row>
    <row r="33" spans="1:10">
      <c r="A33" s="244" t="s">
        <v>279</v>
      </c>
      <c r="B33" s="290" t="s">
        <v>279</v>
      </c>
      <c r="C33" s="288"/>
      <c r="D33" s="243" t="s">
        <v>279</v>
      </c>
      <c r="E33" s="243" t="s">
        <v>279</v>
      </c>
      <c r="F33" s="243" t="s">
        <v>279</v>
      </c>
      <c r="G33" s="243" t="s">
        <v>279</v>
      </c>
      <c r="H33" s="291" t="s">
        <v>279</v>
      </c>
      <c r="I33" s="288"/>
      <c r="J33" s="295"/>
    </row>
    <row r="34" spans="1:10" ht="14.25" thickBot="1">
      <c r="A34" s="292" t="s">
        <v>290</v>
      </c>
      <c r="B34" s="293"/>
      <c r="C34" s="293"/>
      <c r="D34" s="248" t="s">
        <v>279</v>
      </c>
      <c r="E34" s="248" t="s">
        <v>279</v>
      </c>
      <c r="F34" s="248" t="s">
        <v>279</v>
      </c>
      <c r="G34" s="248" t="s">
        <v>279</v>
      </c>
      <c r="H34" s="294" t="s">
        <v>279</v>
      </c>
      <c r="I34" s="293"/>
      <c r="J34" s="295"/>
    </row>
    <row r="35" spans="1:10" ht="13.5">
      <c r="A35" s="247" t="s">
        <v>279</v>
      </c>
      <c r="B35" s="287" t="s">
        <v>306</v>
      </c>
      <c r="C35" s="288"/>
      <c r="D35" s="246">
        <v>19.68</v>
      </c>
      <c r="E35" s="246">
        <v>19.68</v>
      </c>
      <c r="F35" s="245">
        <v>11.54</v>
      </c>
      <c r="G35" s="245">
        <v>0</v>
      </c>
      <c r="H35" s="289">
        <v>2.5014560931899642E-2</v>
      </c>
      <c r="I35" s="288"/>
      <c r="J35" s="295"/>
    </row>
    <row r="36" spans="1:10" ht="13.5">
      <c r="A36" s="247" t="s">
        <v>279</v>
      </c>
      <c r="B36" s="287" t="s">
        <v>305</v>
      </c>
      <c r="C36" s="288"/>
      <c r="D36" s="246">
        <v>524.53</v>
      </c>
      <c r="E36" s="246">
        <v>524.32000000000005</v>
      </c>
      <c r="F36" s="245">
        <v>23.32</v>
      </c>
      <c r="G36" s="245">
        <v>0.01</v>
      </c>
      <c r="H36" s="289">
        <v>0.70160972331130278</v>
      </c>
      <c r="I36" s="288"/>
      <c r="J36" s="295"/>
    </row>
    <row r="37" spans="1:10">
      <c r="A37" s="244" t="s">
        <v>279</v>
      </c>
      <c r="B37" s="290" t="s">
        <v>279</v>
      </c>
      <c r="C37" s="288"/>
      <c r="D37" s="243" t="s">
        <v>279</v>
      </c>
      <c r="E37" s="243" t="s">
        <v>279</v>
      </c>
      <c r="F37" s="243" t="s">
        <v>279</v>
      </c>
      <c r="G37" s="243" t="s">
        <v>279</v>
      </c>
      <c r="H37" s="291" t="s">
        <v>279</v>
      </c>
      <c r="I37" s="288"/>
      <c r="J37" s="295"/>
    </row>
    <row r="38" spans="1:10" ht="14.25" thickBot="1">
      <c r="A38" s="292" t="s">
        <v>289</v>
      </c>
      <c r="B38" s="293"/>
      <c r="C38" s="293"/>
      <c r="D38" s="248" t="s">
        <v>279</v>
      </c>
      <c r="E38" s="248" t="s">
        <v>279</v>
      </c>
      <c r="F38" s="248" t="s">
        <v>279</v>
      </c>
      <c r="G38" s="248" t="s">
        <v>279</v>
      </c>
      <c r="H38" s="294" t="s">
        <v>279</v>
      </c>
      <c r="I38" s="293"/>
      <c r="J38" s="295"/>
    </row>
    <row r="39" spans="1:10" ht="13.5">
      <c r="A39" s="247" t="s">
        <v>279</v>
      </c>
      <c r="B39" s="287" t="s">
        <v>306</v>
      </c>
      <c r="C39" s="288"/>
      <c r="D39" s="246">
        <v>13.02</v>
      </c>
      <c r="E39" s="246">
        <v>13.02</v>
      </c>
      <c r="F39" s="245">
        <v>12.55</v>
      </c>
      <c r="G39" s="245">
        <v>0</v>
      </c>
      <c r="H39" s="289">
        <v>1.895497311827957E-2</v>
      </c>
      <c r="I39" s="288"/>
      <c r="J39" s="295"/>
    </row>
    <row r="40" spans="1:10" ht="13.5">
      <c r="A40" s="247" t="s">
        <v>279</v>
      </c>
      <c r="B40" s="287" t="s">
        <v>305</v>
      </c>
      <c r="C40" s="288"/>
      <c r="D40" s="246">
        <v>698.68</v>
      </c>
      <c r="E40" s="246">
        <v>698.5</v>
      </c>
      <c r="F40" s="245">
        <v>23.8</v>
      </c>
      <c r="G40" s="245">
        <v>0.01</v>
      </c>
      <c r="H40" s="289">
        <v>0.92930323736977705</v>
      </c>
      <c r="I40" s="288"/>
      <c r="J40" s="295"/>
    </row>
    <row r="41" spans="1:10">
      <c r="A41" s="244" t="s">
        <v>279</v>
      </c>
      <c r="B41" s="290" t="s">
        <v>279</v>
      </c>
      <c r="C41" s="288"/>
      <c r="D41" s="243" t="s">
        <v>279</v>
      </c>
      <c r="E41" s="243" t="s">
        <v>279</v>
      </c>
      <c r="F41" s="243" t="s">
        <v>279</v>
      </c>
      <c r="G41" s="243" t="s">
        <v>279</v>
      </c>
      <c r="H41" s="291" t="s">
        <v>279</v>
      </c>
      <c r="I41" s="288"/>
      <c r="J41" s="295"/>
    </row>
    <row r="42" spans="1:10" ht="14.25" thickBot="1">
      <c r="A42" s="292" t="s">
        <v>288</v>
      </c>
      <c r="B42" s="293"/>
      <c r="C42" s="293"/>
      <c r="D42" s="248" t="s">
        <v>279</v>
      </c>
      <c r="E42" s="248" t="s">
        <v>279</v>
      </c>
      <c r="F42" s="248" t="s">
        <v>279</v>
      </c>
      <c r="G42" s="248" t="s">
        <v>279</v>
      </c>
      <c r="H42" s="294" t="s">
        <v>279</v>
      </c>
      <c r="I42" s="293"/>
      <c r="J42" s="295"/>
    </row>
    <row r="43" spans="1:10" ht="13.5">
      <c r="A43" s="247" t="s">
        <v>279</v>
      </c>
      <c r="B43" s="287" t="s">
        <v>307</v>
      </c>
      <c r="C43" s="288"/>
      <c r="D43" s="246">
        <v>0</v>
      </c>
      <c r="E43" s="246">
        <v>0</v>
      </c>
      <c r="F43" s="245">
        <v>0</v>
      </c>
      <c r="G43" s="245">
        <v>0</v>
      </c>
      <c r="H43" s="289">
        <v>0</v>
      </c>
      <c r="I43" s="288"/>
      <c r="J43" s="295"/>
    </row>
    <row r="44" spans="1:10" ht="13.5">
      <c r="A44" s="247" t="s">
        <v>279</v>
      </c>
      <c r="B44" s="287" t="s">
        <v>306</v>
      </c>
      <c r="C44" s="288"/>
      <c r="D44" s="246">
        <v>17.61</v>
      </c>
      <c r="E44" s="246">
        <v>17.61</v>
      </c>
      <c r="F44" s="245">
        <v>13.09</v>
      </c>
      <c r="G44" s="245">
        <v>0</v>
      </c>
      <c r="H44" s="289">
        <v>2.5281498015873018E-2</v>
      </c>
      <c r="I44" s="288"/>
      <c r="J44" s="295"/>
    </row>
    <row r="45" spans="1:10" ht="13.5">
      <c r="A45" s="247" t="s">
        <v>279</v>
      </c>
      <c r="B45" s="287" t="s">
        <v>305</v>
      </c>
      <c r="C45" s="288"/>
      <c r="D45" s="246">
        <v>530.1</v>
      </c>
      <c r="E45" s="246">
        <v>529.99</v>
      </c>
      <c r="F45" s="245">
        <v>26.17</v>
      </c>
      <c r="G45" s="245">
        <v>0.01</v>
      </c>
      <c r="H45" s="289">
        <v>0.79417906746031752</v>
      </c>
      <c r="I45" s="288"/>
      <c r="J45" s="295"/>
    </row>
    <row r="46" spans="1:10">
      <c r="A46" s="244" t="s">
        <v>279</v>
      </c>
      <c r="B46" s="290" t="s">
        <v>279</v>
      </c>
      <c r="C46" s="288"/>
      <c r="D46" s="243" t="s">
        <v>279</v>
      </c>
      <c r="E46" s="243" t="s">
        <v>279</v>
      </c>
      <c r="F46" s="243" t="s">
        <v>279</v>
      </c>
      <c r="G46" s="243" t="s">
        <v>279</v>
      </c>
      <c r="H46" s="291" t="s">
        <v>279</v>
      </c>
      <c r="I46" s="288"/>
      <c r="J46" s="295"/>
    </row>
    <row r="47" spans="1:10" ht="14.25" thickBot="1">
      <c r="A47" s="292" t="s">
        <v>287</v>
      </c>
      <c r="B47" s="293"/>
      <c r="C47" s="293"/>
      <c r="D47" s="248" t="s">
        <v>279</v>
      </c>
      <c r="E47" s="248" t="s">
        <v>279</v>
      </c>
      <c r="F47" s="248" t="s">
        <v>279</v>
      </c>
      <c r="G47" s="248" t="s">
        <v>279</v>
      </c>
      <c r="H47" s="294" t="s">
        <v>279</v>
      </c>
      <c r="I47" s="293"/>
      <c r="J47" s="295"/>
    </row>
    <row r="48" spans="1:10" ht="13.5">
      <c r="A48" s="247" t="s">
        <v>279</v>
      </c>
      <c r="B48" s="287" t="s">
        <v>307</v>
      </c>
      <c r="C48" s="288"/>
      <c r="D48" s="246">
        <v>0</v>
      </c>
      <c r="E48" s="246">
        <v>0</v>
      </c>
      <c r="F48" s="245">
        <v>0</v>
      </c>
      <c r="G48" s="245">
        <v>0</v>
      </c>
      <c r="H48" s="289">
        <v>0</v>
      </c>
      <c r="I48" s="288"/>
      <c r="J48" s="295"/>
    </row>
    <row r="49" spans="1:10" ht="13.5">
      <c r="A49" s="247" t="s">
        <v>279</v>
      </c>
      <c r="B49" s="287" t="s">
        <v>306</v>
      </c>
      <c r="C49" s="288"/>
      <c r="D49" s="246">
        <v>82.35</v>
      </c>
      <c r="E49" s="246">
        <v>82.35</v>
      </c>
      <c r="F49" s="245">
        <v>13.04</v>
      </c>
      <c r="G49" s="245">
        <v>0</v>
      </c>
      <c r="H49" s="289">
        <v>0.10829744279946164</v>
      </c>
      <c r="I49" s="288"/>
      <c r="J49" s="295"/>
    </row>
    <row r="50" spans="1:10" ht="13.5">
      <c r="A50" s="247" t="s">
        <v>279</v>
      </c>
      <c r="B50" s="287" t="s">
        <v>305</v>
      </c>
      <c r="C50" s="288"/>
      <c r="D50" s="246">
        <v>946.6</v>
      </c>
      <c r="E50" s="246">
        <v>946.48</v>
      </c>
      <c r="F50" s="245">
        <v>24.77</v>
      </c>
      <c r="G50" s="245">
        <v>0.01</v>
      </c>
      <c r="H50" s="289">
        <v>1.2679519964109467</v>
      </c>
      <c r="I50" s="288"/>
      <c r="J50" s="295"/>
    </row>
    <row r="51" spans="1:10">
      <c r="A51" s="244" t="s">
        <v>279</v>
      </c>
      <c r="B51" s="290" t="s">
        <v>279</v>
      </c>
      <c r="C51" s="288"/>
      <c r="D51" s="243" t="s">
        <v>279</v>
      </c>
      <c r="E51" s="243" t="s">
        <v>279</v>
      </c>
      <c r="F51" s="243" t="s">
        <v>279</v>
      </c>
      <c r="G51" s="243" t="s">
        <v>279</v>
      </c>
      <c r="H51" s="291" t="s">
        <v>279</v>
      </c>
      <c r="I51" s="288"/>
      <c r="J51" s="295"/>
    </row>
    <row r="52" spans="1:10" ht="14.25" thickBot="1">
      <c r="A52" s="292" t="s">
        <v>286</v>
      </c>
      <c r="B52" s="293"/>
      <c r="C52" s="293"/>
      <c r="D52" s="248" t="s">
        <v>279</v>
      </c>
      <c r="E52" s="248" t="s">
        <v>279</v>
      </c>
      <c r="F52" s="248" t="s">
        <v>279</v>
      </c>
      <c r="G52" s="248" t="s">
        <v>279</v>
      </c>
      <c r="H52" s="294" t="s">
        <v>279</v>
      </c>
      <c r="I52" s="293"/>
      <c r="J52" s="295"/>
    </row>
    <row r="53" spans="1:10" ht="13.5">
      <c r="A53" s="247" t="s">
        <v>279</v>
      </c>
      <c r="B53" s="287" t="s">
        <v>307</v>
      </c>
      <c r="C53" s="288"/>
      <c r="D53" s="246">
        <v>0</v>
      </c>
      <c r="E53" s="246">
        <v>0</v>
      </c>
      <c r="F53" s="245">
        <v>0</v>
      </c>
      <c r="G53" s="245">
        <v>0</v>
      </c>
      <c r="H53" s="289">
        <v>0</v>
      </c>
      <c r="I53" s="288"/>
      <c r="J53" s="295"/>
    </row>
    <row r="54" spans="1:10" ht="13.5">
      <c r="A54" s="247" t="s">
        <v>279</v>
      </c>
      <c r="B54" s="287" t="s">
        <v>306</v>
      </c>
      <c r="C54" s="288"/>
      <c r="D54" s="246">
        <v>9.9</v>
      </c>
      <c r="E54" s="246">
        <v>9.9</v>
      </c>
      <c r="F54" s="245">
        <v>12.32</v>
      </c>
      <c r="G54" s="245">
        <v>0</v>
      </c>
      <c r="H54" s="289">
        <v>1.3068287037037036E-2</v>
      </c>
      <c r="I54" s="288"/>
      <c r="J54" s="295"/>
    </row>
    <row r="55" spans="1:10" ht="13.5">
      <c r="A55" s="247" t="s">
        <v>279</v>
      </c>
      <c r="B55" s="287" t="s">
        <v>305</v>
      </c>
      <c r="C55" s="288"/>
      <c r="D55" s="246">
        <v>374.28</v>
      </c>
      <c r="E55" s="246">
        <v>374.02</v>
      </c>
      <c r="F55" s="245">
        <v>24.62</v>
      </c>
      <c r="G55" s="245">
        <v>0.01</v>
      </c>
      <c r="H55" s="289">
        <v>0.5054594907407407</v>
      </c>
      <c r="I55" s="288"/>
      <c r="J55" s="295"/>
    </row>
    <row r="56" spans="1:10">
      <c r="A56" s="244" t="s">
        <v>279</v>
      </c>
      <c r="B56" s="290" t="s">
        <v>279</v>
      </c>
      <c r="C56" s="288"/>
      <c r="D56" s="243" t="s">
        <v>279</v>
      </c>
      <c r="E56" s="243" t="s">
        <v>279</v>
      </c>
      <c r="F56" s="243" t="s">
        <v>279</v>
      </c>
      <c r="G56" s="243" t="s">
        <v>279</v>
      </c>
      <c r="H56" s="291" t="s">
        <v>279</v>
      </c>
      <c r="I56" s="288"/>
      <c r="J56" s="295"/>
    </row>
    <row r="57" spans="1:10" ht="14.25" thickBot="1">
      <c r="A57" s="292" t="s">
        <v>285</v>
      </c>
      <c r="B57" s="293"/>
      <c r="C57" s="293"/>
      <c r="D57" s="248" t="s">
        <v>279</v>
      </c>
      <c r="E57" s="248" t="s">
        <v>279</v>
      </c>
      <c r="F57" s="248" t="s">
        <v>279</v>
      </c>
      <c r="G57" s="248" t="s">
        <v>279</v>
      </c>
      <c r="H57" s="294" t="s">
        <v>279</v>
      </c>
      <c r="I57" s="293"/>
      <c r="J57" s="295"/>
    </row>
    <row r="58" spans="1:10" ht="13.5">
      <c r="A58" s="247" t="s">
        <v>279</v>
      </c>
      <c r="B58" s="287" t="s">
        <v>307</v>
      </c>
      <c r="C58" s="288"/>
      <c r="D58" s="246">
        <v>531</v>
      </c>
      <c r="E58" s="246">
        <v>530</v>
      </c>
      <c r="F58" s="245">
        <v>6</v>
      </c>
      <c r="G58" s="245">
        <v>-1.78</v>
      </c>
      <c r="H58" s="289">
        <v>0.69470594824689136</v>
      </c>
      <c r="I58" s="288"/>
      <c r="J58" s="295"/>
    </row>
    <row r="59" spans="1:10" ht="13.5">
      <c r="A59" s="247" t="s">
        <v>279</v>
      </c>
      <c r="B59" s="287" t="s">
        <v>306</v>
      </c>
      <c r="C59" s="288"/>
      <c r="D59" s="246">
        <v>51.93</v>
      </c>
      <c r="E59" s="246">
        <v>51.93</v>
      </c>
      <c r="F59" s="245">
        <v>13.88</v>
      </c>
      <c r="G59" s="245">
        <v>0</v>
      </c>
      <c r="H59" s="289">
        <v>6.8918010752688164E-2</v>
      </c>
      <c r="I59" s="288"/>
      <c r="J59" s="295"/>
    </row>
    <row r="60" spans="1:10" ht="13.5">
      <c r="A60" s="247" t="s">
        <v>279</v>
      </c>
      <c r="B60" s="287" t="s">
        <v>305</v>
      </c>
      <c r="C60" s="288"/>
      <c r="D60" s="246">
        <v>615.97</v>
      </c>
      <c r="E60" s="246">
        <v>615.87</v>
      </c>
      <c r="F60" s="245">
        <v>24.35</v>
      </c>
      <c r="G60" s="245">
        <v>0.01</v>
      </c>
      <c r="H60" s="289">
        <v>0.85955869175627242</v>
      </c>
      <c r="I60" s="288"/>
      <c r="J60" s="295"/>
    </row>
    <row r="61" spans="1:10">
      <c r="A61" s="244" t="s">
        <v>279</v>
      </c>
      <c r="B61" s="290" t="s">
        <v>279</v>
      </c>
      <c r="C61" s="288"/>
      <c r="D61" s="243" t="s">
        <v>279</v>
      </c>
      <c r="E61" s="243" t="s">
        <v>279</v>
      </c>
      <c r="F61" s="243" t="s">
        <v>279</v>
      </c>
      <c r="G61" s="243" t="s">
        <v>279</v>
      </c>
      <c r="H61" s="291" t="s">
        <v>279</v>
      </c>
      <c r="I61" s="288"/>
      <c r="J61" s="295"/>
    </row>
    <row r="62" spans="1:10" ht="14.25" thickBot="1">
      <c r="A62" s="292" t="s">
        <v>284</v>
      </c>
      <c r="B62" s="293"/>
      <c r="C62" s="293"/>
      <c r="D62" s="248" t="s">
        <v>279</v>
      </c>
      <c r="E62" s="248" t="s">
        <v>279</v>
      </c>
      <c r="F62" s="248" t="s">
        <v>279</v>
      </c>
      <c r="G62" s="248" t="s">
        <v>279</v>
      </c>
      <c r="H62" s="294" t="s">
        <v>279</v>
      </c>
      <c r="I62" s="293"/>
      <c r="J62" s="295"/>
    </row>
    <row r="63" spans="1:10" ht="13.5">
      <c r="A63" s="247" t="s">
        <v>279</v>
      </c>
      <c r="B63" s="287" t="s">
        <v>307</v>
      </c>
      <c r="C63" s="288"/>
      <c r="D63" s="246">
        <v>1874</v>
      </c>
      <c r="E63" s="246">
        <v>1870</v>
      </c>
      <c r="F63" s="245">
        <v>6.05</v>
      </c>
      <c r="G63" s="245">
        <v>-1.27</v>
      </c>
      <c r="H63" s="289">
        <v>2.5989212962962962</v>
      </c>
      <c r="I63" s="288"/>
      <c r="J63" s="295"/>
    </row>
    <row r="64" spans="1:10" ht="13.5">
      <c r="A64" s="247" t="s">
        <v>279</v>
      </c>
      <c r="B64" s="287" t="s">
        <v>306</v>
      </c>
      <c r="C64" s="288"/>
      <c r="D64" s="246">
        <v>59.71</v>
      </c>
      <c r="E64" s="246">
        <v>59.71</v>
      </c>
      <c r="F64" s="245">
        <v>13.83</v>
      </c>
      <c r="G64" s="245">
        <v>0</v>
      </c>
      <c r="H64" s="289">
        <v>8.4017361111111105E-2</v>
      </c>
      <c r="I64" s="288"/>
      <c r="J64" s="295"/>
    </row>
    <row r="65" spans="1:10" ht="13.5">
      <c r="A65" s="247" t="s">
        <v>279</v>
      </c>
      <c r="B65" s="287" t="s">
        <v>305</v>
      </c>
      <c r="C65" s="288"/>
      <c r="D65" s="246">
        <v>707.1</v>
      </c>
      <c r="E65" s="246">
        <v>707.01</v>
      </c>
      <c r="F65" s="245">
        <v>26.08</v>
      </c>
      <c r="G65" s="245">
        <v>0.01</v>
      </c>
      <c r="H65" s="289">
        <v>0.98949768518518522</v>
      </c>
      <c r="I65" s="288"/>
      <c r="J65" s="295"/>
    </row>
    <row r="66" spans="1:10">
      <c r="A66" s="244" t="s">
        <v>279</v>
      </c>
      <c r="B66" s="290" t="s">
        <v>279</v>
      </c>
      <c r="C66" s="288"/>
      <c r="D66" s="243" t="s">
        <v>279</v>
      </c>
      <c r="E66" s="243" t="s">
        <v>279</v>
      </c>
      <c r="F66" s="243" t="s">
        <v>279</v>
      </c>
      <c r="G66" s="243" t="s">
        <v>279</v>
      </c>
      <c r="H66" s="291" t="s">
        <v>279</v>
      </c>
      <c r="I66" s="288"/>
      <c r="J66" s="295"/>
    </row>
    <row r="67" spans="1:10" ht="14.25" thickBot="1">
      <c r="A67" s="292" t="s">
        <v>283</v>
      </c>
      <c r="B67" s="293"/>
      <c r="C67" s="293"/>
      <c r="D67" s="248" t="s">
        <v>279</v>
      </c>
      <c r="E67" s="248" t="s">
        <v>279</v>
      </c>
      <c r="F67" s="248" t="s">
        <v>279</v>
      </c>
      <c r="G67" s="248" t="s">
        <v>279</v>
      </c>
      <c r="H67" s="294" t="s">
        <v>279</v>
      </c>
      <c r="I67" s="293"/>
      <c r="J67" s="295"/>
    </row>
    <row r="68" spans="1:10" ht="13.5">
      <c r="A68" s="247" t="s">
        <v>279</v>
      </c>
      <c r="B68" s="287" t="s">
        <v>307</v>
      </c>
      <c r="C68" s="288"/>
      <c r="D68" s="246">
        <v>2426</v>
      </c>
      <c r="E68" s="246">
        <v>2414.5</v>
      </c>
      <c r="F68" s="245">
        <v>7.54</v>
      </c>
      <c r="G68" s="245">
        <v>-1.56</v>
      </c>
      <c r="H68" s="289">
        <v>3.2618223566308244</v>
      </c>
      <c r="I68" s="288"/>
      <c r="J68" s="295"/>
    </row>
    <row r="69" spans="1:10" ht="13.5">
      <c r="A69" s="247" t="s">
        <v>279</v>
      </c>
      <c r="B69" s="287" t="s">
        <v>306</v>
      </c>
      <c r="C69" s="288"/>
      <c r="D69" s="246">
        <v>6.5</v>
      </c>
      <c r="E69" s="246">
        <v>6.5</v>
      </c>
      <c r="F69" s="245">
        <v>12.18</v>
      </c>
      <c r="G69" s="245">
        <v>0</v>
      </c>
      <c r="H69" s="289">
        <v>9.6225358422939063E-3</v>
      </c>
      <c r="I69" s="288"/>
      <c r="J69" s="295"/>
    </row>
    <row r="70" spans="1:10" ht="13.5">
      <c r="A70" s="247" t="s">
        <v>279</v>
      </c>
      <c r="B70" s="287" t="s">
        <v>305</v>
      </c>
      <c r="C70" s="288"/>
      <c r="D70" s="246">
        <v>481.33</v>
      </c>
      <c r="E70" s="246">
        <v>481.27</v>
      </c>
      <c r="F70" s="245">
        <v>26.47</v>
      </c>
      <c r="G70" s="245">
        <v>0.01</v>
      </c>
      <c r="H70" s="289">
        <v>0.65353830645161293</v>
      </c>
      <c r="I70" s="288"/>
      <c r="J70" s="295"/>
    </row>
    <row r="71" spans="1:10">
      <c r="A71" s="244" t="s">
        <v>279</v>
      </c>
      <c r="B71" s="290" t="s">
        <v>279</v>
      </c>
      <c r="C71" s="288"/>
      <c r="D71" s="243" t="s">
        <v>279</v>
      </c>
      <c r="E71" s="243" t="s">
        <v>279</v>
      </c>
      <c r="F71" s="243" t="s">
        <v>279</v>
      </c>
      <c r="G71" s="243" t="s">
        <v>279</v>
      </c>
      <c r="H71" s="291" t="s">
        <v>279</v>
      </c>
      <c r="I71" s="288"/>
      <c r="J71" s="295"/>
    </row>
    <row r="72" spans="1:10" ht="14.25" thickBot="1">
      <c r="A72" s="292" t="s">
        <v>282</v>
      </c>
      <c r="B72" s="293"/>
      <c r="C72" s="293"/>
      <c r="D72" s="248" t="s">
        <v>279</v>
      </c>
      <c r="E72" s="248" t="s">
        <v>279</v>
      </c>
      <c r="F72" s="248" t="s">
        <v>279</v>
      </c>
      <c r="G72" s="248" t="s">
        <v>279</v>
      </c>
      <c r="H72" s="294" t="s">
        <v>279</v>
      </c>
      <c r="I72" s="293"/>
      <c r="J72" s="295"/>
    </row>
    <row r="73" spans="1:10" ht="13.5">
      <c r="A73" s="247" t="s">
        <v>279</v>
      </c>
      <c r="B73" s="287" t="s">
        <v>307</v>
      </c>
      <c r="C73" s="288"/>
      <c r="D73" s="246">
        <v>3864</v>
      </c>
      <c r="E73" s="246">
        <v>3852</v>
      </c>
      <c r="F73" s="245">
        <v>9.67</v>
      </c>
      <c r="G73" s="245">
        <v>-0.94</v>
      </c>
      <c r="H73" s="289">
        <v>5.1956054665621156</v>
      </c>
      <c r="I73" s="288"/>
      <c r="J73" s="295"/>
    </row>
    <row r="74" spans="1:10" ht="13.5">
      <c r="A74" s="247" t="s">
        <v>279</v>
      </c>
      <c r="B74" s="287" t="s">
        <v>306</v>
      </c>
      <c r="C74" s="288"/>
      <c r="D74" s="246">
        <v>15.1</v>
      </c>
      <c r="E74" s="246">
        <v>15.08</v>
      </c>
      <c r="F74" s="245">
        <v>11.29</v>
      </c>
      <c r="G74" s="245">
        <v>0</v>
      </c>
      <c r="H74" s="289">
        <v>2.1881931219894703E-2</v>
      </c>
      <c r="I74" s="288"/>
      <c r="J74" s="295"/>
    </row>
    <row r="75" spans="1:10" ht="13.5">
      <c r="A75" s="247" t="s">
        <v>279</v>
      </c>
      <c r="B75" s="287" t="s">
        <v>305</v>
      </c>
      <c r="C75" s="288"/>
      <c r="D75" s="246">
        <v>596.69000000000005</v>
      </c>
      <c r="E75" s="246">
        <v>596.54999999999995</v>
      </c>
      <c r="F75" s="245">
        <v>24.72</v>
      </c>
      <c r="G75" s="245">
        <v>0.01</v>
      </c>
      <c r="H75" s="289">
        <v>0.78243110015684514</v>
      </c>
      <c r="I75" s="288"/>
      <c r="J75" s="295"/>
    </row>
    <row r="76" spans="1:10">
      <c r="A76" s="244" t="s">
        <v>279</v>
      </c>
      <c r="B76" s="290" t="s">
        <v>279</v>
      </c>
      <c r="C76" s="288"/>
      <c r="D76" s="243" t="s">
        <v>279</v>
      </c>
      <c r="E76" s="243" t="s">
        <v>279</v>
      </c>
      <c r="F76" s="243" t="s">
        <v>279</v>
      </c>
      <c r="G76" s="243" t="s">
        <v>279</v>
      </c>
      <c r="H76" s="291" t="s">
        <v>279</v>
      </c>
      <c r="I76" s="288"/>
      <c r="J76" s="295"/>
    </row>
    <row r="77" spans="1:10" ht="14.25" thickBot="1">
      <c r="A77" s="292" t="s">
        <v>281</v>
      </c>
      <c r="B77" s="293"/>
      <c r="C77" s="293"/>
      <c r="D77" s="248" t="s">
        <v>279</v>
      </c>
      <c r="E77" s="248" t="s">
        <v>279</v>
      </c>
      <c r="F77" s="248" t="s">
        <v>279</v>
      </c>
      <c r="G77" s="248" t="s">
        <v>279</v>
      </c>
      <c r="H77" s="294" t="s">
        <v>279</v>
      </c>
      <c r="I77" s="293"/>
      <c r="J77" s="295"/>
    </row>
    <row r="78" spans="1:10" ht="13.5">
      <c r="A78" s="247" t="s">
        <v>279</v>
      </c>
      <c r="B78" s="287" t="s">
        <v>307</v>
      </c>
      <c r="C78" s="288"/>
      <c r="D78" s="246">
        <v>57651</v>
      </c>
      <c r="E78" s="246">
        <v>57644</v>
      </c>
      <c r="F78" s="245">
        <v>8.83</v>
      </c>
      <c r="G78" s="245">
        <v>-1.59</v>
      </c>
      <c r="H78" s="289">
        <v>2.9499872685185187</v>
      </c>
      <c r="I78" s="288"/>
      <c r="J78" s="295"/>
    </row>
    <row r="79" spans="1:10" ht="13.5">
      <c r="A79" s="247" t="s">
        <v>279</v>
      </c>
      <c r="B79" s="287" t="s">
        <v>306</v>
      </c>
      <c r="C79" s="288"/>
      <c r="D79" s="246">
        <v>97.22</v>
      </c>
      <c r="E79" s="246">
        <v>97.2</v>
      </c>
      <c r="F79" s="245">
        <v>14.36</v>
      </c>
      <c r="G79" s="245">
        <v>0</v>
      </c>
      <c r="H79" s="289">
        <v>0.13141087962962961</v>
      </c>
      <c r="I79" s="288"/>
      <c r="J79" s="295"/>
    </row>
    <row r="80" spans="1:10" ht="13.5">
      <c r="A80" s="247" t="s">
        <v>279</v>
      </c>
      <c r="B80" s="287" t="s">
        <v>305</v>
      </c>
      <c r="C80" s="288"/>
      <c r="D80" s="246">
        <v>1568.15</v>
      </c>
      <c r="E80" s="246">
        <v>1568.14</v>
      </c>
      <c r="F80" s="245">
        <v>25.6</v>
      </c>
      <c r="G80" s="245">
        <v>0.01</v>
      </c>
      <c r="H80" s="289">
        <v>2.1869652777777779</v>
      </c>
      <c r="I80" s="288"/>
      <c r="J80" s="295"/>
    </row>
    <row r="81" spans="1:10">
      <c r="A81" s="244" t="s">
        <v>279</v>
      </c>
      <c r="B81" s="290" t="s">
        <v>279</v>
      </c>
      <c r="C81" s="288"/>
      <c r="D81" s="243" t="s">
        <v>279</v>
      </c>
      <c r="E81" s="243" t="s">
        <v>279</v>
      </c>
      <c r="F81" s="243" t="s">
        <v>279</v>
      </c>
      <c r="G81" s="243" t="s">
        <v>279</v>
      </c>
      <c r="H81" s="291" t="s">
        <v>279</v>
      </c>
      <c r="I81" s="288"/>
      <c r="J81" s="295"/>
    </row>
    <row r="82" spans="1:10" ht="14.25" thickBot="1">
      <c r="A82" s="292" t="s">
        <v>280</v>
      </c>
      <c r="B82" s="293"/>
      <c r="C82" s="293"/>
      <c r="D82" s="248" t="s">
        <v>279</v>
      </c>
      <c r="E82" s="248" t="s">
        <v>279</v>
      </c>
      <c r="F82" s="248" t="s">
        <v>279</v>
      </c>
      <c r="G82" s="248" t="s">
        <v>279</v>
      </c>
      <c r="H82" s="294" t="s">
        <v>279</v>
      </c>
      <c r="I82" s="293"/>
      <c r="J82" s="295"/>
    </row>
    <row r="83" spans="1:10" ht="13.5">
      <c r="A83" s="247" t="s">
        <v>279</v>
      </c>
      <c r="B83" s="287" t="s">
        <v>307</v>
      </c>
      <c r="C83" s="288"/>
      <c r="D83" s="246">
        <v>616</v>
      </c>
      <c r="E83" s="246">
        <v>614</v>
      </c>
      <c r="F83" s="245">
        <v>8.23</v>
      </c>
      <c r="G83" s="245">
        <v>-1.04</v>
      </c>
      <c r="H83" s="289">
        <v>0.82689446560609459</v>
      </c>
      <c r="I83" s="288"/>
      <c r="J83" s="295"/>
    </row>
    <row r="84" spans="1:10" ht="13.5">
      <c r="A84" s="247" t="s">
        <v>279</v>
      </c>
      <c r="B84" s="287" t="s">
        <v>306</v>
      </c>
      <c r="C84" s="288"/>
      <c r="D84" s="246">
        <v>0</v>
      </c>
      <c r="E84" s="246">
        <v>0</v>
      </c>
      <c r="F84" s="245">
        <v>0</v>
      </c>
      <c r="G84" s="245">
        <v>0</v>
      </c>
      <c r="H84" s="289">
        <v>2.2401433691756272E-6</v>
      </c>
      <c r="I84" s="288"/>
      <c r="J84" s="295"/>
    </row>
    <row r="85" spans="1:10" ht="13.5">
      <c r="A85" s="247" t="s">
        <v>279</v>
      </c>
      <c r="B85" s="287" t="s">
        <v>305</v>
      </c>
      <c r="C85" s="288"/>
      <c r="D85" s="246">
        <v>789.4</v>
      </c>
      <c r="E85" s="246">
        <v>789.31</v>
      </c>
      <c r="F85" s="245">
        <v>25.22</v>
      </c>
      <c r="G85" s="245">
        <v>0.01</v>
      </c>
      <c r="H85" s="289">
        <v>1.050497311827957</v>
      </c>
      <c r="I85" s="288"/>
      <c r="J85" s="295"/>
    </row>
    <row r="86" spans="1:10">
      <c r="A86" s="244" t="s">
        <v>279</v>
      </c>
      <c r="B86" s="290" t="s">
        <v>279</v>
      </c>
      <c r="C86" s="288"/>
      <c r="D86" s="243" t="s">
        <v>279</v>
      </c>
      <c r="E86" s="243" t="s">
        <v>279</v>
      </c>
      <c r="F86" s="243" t="s">
        <v>279</v>
      </c>
      <c r="G86" s="243" t="s">
        <v>279</v>
      </c>
      <c r="H86" s="291" t="s">
        <v>279</v>
      </c>
      <c r="I86" s="288"/>
      <c r="J86" s="295"/>
    </row>
    <row r="87" spans="1:10" ht="14.25" thickBot="1">
      <c r="A87" s="292" t="s">
        <v>315</v>
      </c>
      <c r="B87" s="293"/>
      <c r="C87" s="293"/>
      <c r="D87" s="248" t="s">
        <v>279</v>
      </c>
      <c r="E87" s="248" t="s">
        <v>279</v>
      </c>
      <c r="F87" s="248" t="s">
        <v>279</v>
      </c>
      <c r="G87" s="248" t="s">
        <v>279</v>
      </c>
      <c r="H87" s="294" t="s">
        <v>279</v>
      </c>
      <c r="I87" s="293"/>
      <c r="J87" s="295"/>
    </row>
    <row r="88" spans="1:10" ht="13.5">
      <c r="A88" s="247" t="s">
        <v>279</v>
      </c>
      <c r="B88" s="287" t="s">
        <v>307</v>
      </c>
      <c r="C88" s="288"/>
      <c r="D88" s="246">
        <v>0</v>
      </c>
      <c r="E88" s="246">
        <v>0</v>
      </c>
      <c r="F88" s="245">
        <v>0</v>
      </c>
      <c r="G88" s="245">
        <v>0</v>
      </c>
      <c r="H88" s="289">
        <v>0</v>
      </c>
      <c r="I88" s="288"/>
      <c r="J88" s="295"/>
    </row>
    <row r="89" spans="1:10" ht="13.5">
      <c r="A89" s="247" t="s">
        <v>279</v>
      </c>
      <c r="B89" s="287" t="s">
        <v>306</v>
      </c>
      <c r="C89" s="288"/>
      <c r="D89" s="246">
        <v>14.53</v>
      </c>
      <c r="E89" s="246">
        <v>14.53</v>
      </c>
      <c r="F89" s="245">
        <v>12.48</v>
      </c>
      <c r="G89" s="245">
        <v>0</v>
      </c>
      <c r="H89" s="289">
        <v>2.1709490740740741E-2</v>
      </c>
      <c r="I89" s="288"/>
      <c r="J89" s="295"/>
    </row>
    <row r="90" spans="1:10" ht="13.5">
      <c r="A90" s="247" t="s">
        <v>279</v>
      </c>
      <c r="B90" s="287" t="s">
        <v>305</v>
      </c>
      <c r="C90" s="288"/>
      <c r="D90" s="246">
        <v>893.7</v>
      </c>
      <c r="E90" s="246">
        <v>893.55</v>
      </c>
      <c r="F90" s="245">
        <v>24.72</v>
      </c>
      <c r="G90" s="245">
        <v>0.01</v>
      </c>
      <c r="H90" s="289">
        <v>1.2652280092592592</v>
      </c>
      <c r="I90" s="288"/>
      <c r="J90" s="295"/>
    </row>
    <row r="91" spans="1:10">
      <c r="A91" s="244" t="s">
        <v>279</v>
      </c>
      <c r="B91" s="290" t="s">
        <v>279</v>
      </c>
      <c r="C91" s="288"/>
      <c r="D91" s="243" t="s">
        <v>279</v>
      </c>
      <c r="E91" s="243" t="s">
        <v>279</v>
      </c>
      <c r="F91" s="243" t="s">
        <v>279</v>
      </c>
      <c r="G91" s="243" t="s">
        <v>279</v>
      </c>
      <c r="H91" s="291" t="s">
        <v>279</v>
      </c>
      <c r="I91" s="288"/>
      <c r="J91" s="295"/>
    </row>
    <row r="92" spans="1:10" ht="14.25" thickBot="1">
      <c r="A92" s="292" t="s">
        <v>314</v>
      </c>
      <c r="B92" s="293"/>
      <c r="C92" s="293"/>
      <c r="D92" s="248" t="s">
        <v>279</v>
      </c>
      <c r="E92" s="248" t="s">
        <v>279</v>
      </c>
      <c r="F92" s="248" t="s">
        <v>279</v>
      </c>
      <c r="G92" s="248" t="s">
        <v>279</v>
      </c>
      <c r="H92" s="294" t="s">
        <v>279</v>
      </c>
      <c r="I92" s="293"/>
      <c r="J92" s="295"/>
    </row>
    <row r="93" spans="1:10" ht="13.5">
      <c r="A93" s="247" t="s">
        <v>279</v>
      </c>
      <c r="B93" s="287" t="s">
        <v>307</v>
      </c>
      <c r="C93" s="288"/>
      <c r="D93" s="246">
        <v>0</v>
      </c>
      <c r="E93" s="246">
        <v>0</v>
      </c>
      <c r="F93" s="245">
        <v>0</v>
      </c>
      <c r="G93" s="245">
        <v>0</v>
      </c>
      <c r="H93" s="289">
        <v>0</v>
      </c>
      <c r="I93" s="288"/>
      <c r="J93" s="295"/>
    </row>
    <row r="94" spans="1:10" ht="13.5">
      <c r="A94" s="247" t="s">
        <v>279</v>
      </c>
      <c r="B94" s="287" t="s">
        <v>306</v>
      </c>
      <c r="C94" s="288"/>
      <c r="D94" s="246">
        <v>223.95</v>
      </c>
      <c r="E94" s="246">
        <v>223.95</v>
      </c>
      <c r="F94" s="245">
        <v>12.55</v>
      </c>
      <c r="G94" s="245">
        <v>0</v>
      </c>
      <c r="H94" s="289">
        <v>0.30605958781362008</v>
      </c>
      <c r="I94" s="288"/>
      <c r="J94" s="295"/>
    </row>
    <row r="95" spans="1:10" ht="13.5">
      <c r="A95" s="247" t="s">
        <v>279</v>
      </c>
      <c r="B95" s="287" t="s">
        <v>305</v>
      </c>
      <c r="C95" s="288"/>
      <c r="D95" s="246">
        <v>640.70000000000005</v>
      </c>
      <c r="E95" s="246">
        <v>640.70000000000005</v>
      </c>
      <c r="F95" s="245">
        <v>24.96</v>
      </c>
      <c r="G95" s="245">
        <v>0.01</v>
      </c>
      <c r="H95" s="289">
        <v>0.85357862903225812</v>
      </c>
      <c r="I95" s="288"/>
      <c r="J95" s="295"/>
    </row>
    <row r="96" spans="1:10">
      <c r="A96" s="244" t="s">
        <v>279</v>
      </c>
      <c r="B96" s="290" t="s">
        <v>279</v>
      </c>
      <c r="C96" s="288"/>
      <c r="D96" s="243" t="s">
        <v>279</v>
      </c>
      <c r="E96" s="243" t="s">
        <v>279</v>
      </c>
      <c r="F96" s="243" t="s">
        <v>279</v>
      </c>
      <c r="G96" s="243" t="s">
        <v>279</v>
      </c>
      <c r="H96" s="291" t="s">
        <v>279</v>
      </c>
      <c r="I96" s="288"/>
      <c r="J96" s="295"/>
    </row>
    <row r="97" spans="1:10" ht="14.25" thickBot="1">
      <c r="A97" s="292" t="s">
        <v>313</v>
      </c>
      <c r="B97" s="293"/>
      <c r="C97" s="293"/>
      <c r="D97" s="248" t="s">
        <v>279</v>
      </c>
      <c r="E97" s="248" t="s">
        <v>279</v>
      </c>
      <c r="F97" s="248" t="s">
        <v>279</v>
      </c>
      <c r="G97" s="248" t="s">
        <v>279</v>
      </c>
      <c r="H97" s="294" t="s">
        <v>279</v>
      </c>
      <c r="I97" s="293"/>
      <c r="J97" s="295"/>
    </row>
    <row r="98" spans="1:10" ht="13.5">
      <c r="A98" s="247" t="s">
        <v>279</v>
      </c>
      <c r="B98" s="287" t="s">
        <v>307</v>
      </c>
      <c r="C98" s="288"/>
      <c r="D98" s="246">
        <v>0</v>
      </c>
      <c r="E98" s="246">
        <v>0</v>
      </c>
      <c r="F98" s="245">
        <v>0</v>
      </c>
      <c r="G98" s="245">
        <v>0</v>
      </c>
      <c r="H98" s="289">
        <v>0</v>
      </c>
      <c r="I98" s="288"/>
      <c r="J98" s="295"/>
    </row>
    <row r="99" spans="1:10" ht="13.5">
      <c r="A99" s="247" t="s">
        <v>279</v>
      </c>
      <c r="B99" s="287" t="s">
        <v>306</v>
      </c>
      <c r="C99" s="288"/>
      <c r="D99" s="246">
        <v>199.22</v>
      </c>
      <c r="E99" s="246">
        <v>199.22</v>
      </c>
      <c r="F99" s="245">
        <v>12.37</v>
      </c>
      <c r="G99" s="245">
        <v>0</v>
      </c>
      <c r="H99" s="289">
        <v>0.26940748207885307</v>
      </c>
      <c r="I99" s="288"/>
      <c r="J99" s="295"/>
    </row>
    <row r="100" spans="1:10" ht="13.5">
      <c r="A100" s="247" t="s">
        <v>279</v>
      </c>
      <c r="B100" s="287" t="s">
        <v>305</v>
      </c>
      <c r="C100" s="288"/>
      <c r="D100" s="246">
        <v>222.3</v>
      </c>
      <c r="E100" s="246">
        <v>222.15</v>
      </c>
      <c r="F100" s="245">
        <v>25.97</v>
      </c>
      <c r="G100" s="245">
        <v>0.01</v>
      </c>
      <c r="H100" s="289">
        <v>0.30128710653074942</v>
      </c>
      <c r="I100" s="288"/>
      <c r="J100" s="295"/>
    </row>
    <row r="101" spans="1:10">
      <c r="A101" s="244" t="s">
        <v>279</v>
      </c>
      <c r="B101" s="290" t="s">
        <v>279</v>
      </c>
      <c r="C101" s="288"/>
      <c r="D101" s="243" t="s">
        <v>279</v>
      </c>
      <c r="E101" s="243" t="s">
        <v>279</v>
      </c>
      <c r="F101" s="243" t="s">
        <v>279</v>
      </c>
      <c r="G101" s="243" t="s">
        <v>279</v>
      </c>
      <c r="H101" s="291" t="s">
        <v>279</v>
      </c>
      <c r="I101" s="288"/>
      <c r="J101" s="295"/>
    </row>
    <row r="102" spans="1:10" ht="14.25" thickBot="1">
      <c r="A102" s="292" t="s">
        <v>312</v>
      </c>
      <c r="B102" s="293"/>
      <c r="C102" s="293"/>
      <c r="D102" s="248" t="s">
        <v>279</v>
      </c>
      <c r="E102" s="248" t="s">
        <v>279</v>
      </c>
      <c r="F102" s="248" t="s">
        <v>279</v>
      </c>
      <c r="G102" s="248" t="s">
        <v>279</v>
      </c>
      <c r="H102" s="294" t="s">
        <v>279</v>
      </c>
      <c r="I102" s="293"/>
      <c r="J102" s="295"/>
    </row>
    <row r="103" spans="1:10" ht="13.5">
      <c r="A103" s="247" t="s">
        <v>279</v>
      </c>
      <c r="B103" s="287" t="s">
        <v>307</v>
      </c>
      <c r="C103" s="288"/>
      <c r="D103" s="246">
        <v>0</v>
      </c>
      <c r="E103" s="246">
        <v>0</v>
      </c>
      <c r="F103" s="245">
        <v>0</v>
      </c>
      <c r="G103" s="245">
        <v>0</v>
      </c>
      <c r="H103" s="289">
        <v>0</v>
      </c>
      <c r="I103" s="288"/>
      <c r="J103" s="295"/>
    </row>
    <row r="104" spans="1:10" ht="13.5">
      <c r="A104" s="247" t="s">
        <v>279</v>
      </c>
      <c r="B104" s="287" t="s">
        <v>306</v>
      </c>
      <c r="C104" s="288"/>
      <c r="D104" s="246">
        <v>0</v>
      </c>
      <c r="E104" s="246">
        <v>0</v>
      </c>
      <c r="F104" s="245">
        <v>0</v>
      </c>
      <c r="G104" s="245">
        <v>0</v>
      </c>
      <c r="H104" s="289">
        <v>1.2400793650793651E-6</v>
      </c>
      <c r="I104" s="288"/>
      <c r="J104" s="295"/>
    </row>
    <row r="105" spans="1:10" ht="13.5">
      <c r="A105" s="247" t="s">
        <v>279</v>
      </c>
      <c r="B105" s="287" t="s">
        <v>305</v>
      </c>
      <c r="C105" s="288"/>
      <c r="D105" s="246">
        <v>430.6</v>
      </c>
      <c r="E105" s="246">
        <v>430.6</v>
      </c>
      <c r="F105" s="245">
        <v>23.85</v>
      </c>
      <c r="G105" s="245">
        <v>0.01</v>
      </c>
      <c r="H105" s="289">
        <v>0.65670718095001857</v>
      </c>
      <c r="I105" s="288"/>
      <c r="J105" s="295"/>
    </row>
    <row r="106" spans="1:10">
      <c r="A106" s="244" t="s">
        <v>279</v>
      </c>
      <c r="B106" s="290" t="s">
        <v>279</v>
      </c>
      <c r="C106" s="288"/>
      <c r="D106" s="243" t="s">
        <v>279</v>
      </c>
      <c r="E106" s="243" t="s">
        <v>279</v>
      </c>
      <c r="F106" s="243" t="s">
        <v>279</v>
      </c>
      <c r="G106" s="243" t="s">
        <v>279</v>
      </c>
      <c r="H106" s="291" t="s">
        <v>279</v>
      </c>
      <c r="I106" s="288"/>
      <c r="J106" s="295"/>
    </row>
    <row r="107" spans="1:10" ht="14.25" thickBot="1">
      <c r="A107" s="292" t="s">
        <v>311</v>
      </c>
      <c r="B107" s="293"/>
      <c r="C107" s="293"/>
      <c r="D107" s="248" t="s">
        <v>279</v>
      </c>
      <c r="E107" s="248" t="s">
        <v>279</v>
      </c>
      <c r="F107" s="248" t="s">
        <v>279</v>
      </c>
      <c r="G107" s="248" t="s">
        <v>279</v>
      </c>
      <c r="H107" s="294" t="s">
        <v>279</v>
      </c>
      <c r="I107" s="293"/>
      <c r="J107" s="295"/>
    </row>
    <row r="108" spans="1:10" ht="13.5">
      <c r="A108" s="247" t="s">
        <v>279</v>
      </c>
      <c r="B108" s="287" t="s">
        <v>307</v>
      </c>
      <c r="C108" s="288"/>
      <c r="D108" s="246">
        <v>0</v>
      </c>
      <c r="E108" s="246">
        <v>0</v>
      </c>
      <c r="F108" s="245">
        <v>0</v>
      </c>
      <c r="G108" s="245">
        <v>0</v>
      </c>
      <c r="H108" s="289">
        <v>0</v>
      </c>
      <c r="I108" s="288"/>
      <c r="J108" s="295"/>
    </row>
    <row r="109" spans="1:10" ht="13.5">
      <c r="A109" s="247" t="s">
        <v>279</v>
      </c>
      <c r="B109" s="287" t="s">
        <v>306</v>
      </c>
      <c r="C109" s="288"/>
      <c r="D109" s="246">
        <v>0.01</v>
      </c>
      <c r="E109" s="246">
        <v>0.01</v>
      </c>
      <c r="F109" s="245">
        <v>0</v>
      </c>
      <c r="G109" s="245">
        <v>0</v>
      </c>
      <c r="H109" s="289">
        <v>1.1215791834903545E-5</v>
      </c>
      <c r="I109" s="288"/>
      <c r="J109" s="295"/>
    </row>
    <row r="110" spans="1:10" ht="13.5">
      <c r="A110" s="247" t="s">
        <v>279</v>
      </c>
      <c r="B110" s="287" t="s">
        <v>305</v>
      </c>
      <c r="C110" s="288"/>
      <c r="D110" s="246">
        <v>505.4</v>
      </c>
      <c r="E110" s="246">
        <v>505.33</v>
      </c>
      <c r="F110" s="245">
        <v>23.67</v>
      </c>
      <c r="G110" s="245">
        <v>0.01</v>
      </c>
      <c r="H110" s="289">
        <v>0.68019739793629419</v>
      </c>
      <c r="I110" s="288"/>
      <c r="J110" s="295"/>
    </row>
    <row r="111" spans="1:10">
      <c r="A111" s="244" t="s">
        <v>279</v>
      </c>
      <c r="B111" s="290" t="s">
        <v>279</v>
      </c>
      <c r="C111" s="288"/>
      <c r="D111" s="243" t="s">
        <v>279</v>
      </c>
      <c r="E111" s="243" t="s">
        <v>279</v>
      </c>
      <c r="F111" s="243" t="s">
        <v>279</v>
      </c>
      <c r="G111" s="243" t="s">
        <v>279</v>
      </c>
      <c r="H111" s="291" t="s">
        <v>279</v>
      </c>
      <c r="I111" s="288"/>
      <c r="J111" s="295"/>
    </row>
    <row r="112" spans="1:10" ht="14.25" thickBot="1">
      <c r="A112" s="292" t="s">
        <v>310</v>
      </c>
      <c r="B112" s="293"/>
      <c r="C112" s="293"/>
      <c r="D112" s="248" t="s">
        <v>279</v>
      </c>
      <c r="E112" s="248" t="s">
        <v>279</v>
      </c>
      <c r="F112" s="248" t="s">
        <v>279</v>
      </c>
      <c r="G112" s="248" t="s">
        <v>279</v>
      </c>
      <c r="H112" s="294" t="s">
        <v>279</v>
      </c>
      <c r="I112" s="293"/>
      <c r="J112" s="295"/>
    </row>
    <row r="113" spans="1:10" ht="13.5">
      <c r="A113" s="247" t="s">
        <v>279</v>
      </c>
      <c r="B113" s="287" t="s">
        <v>307</v>
      </c>
      <c r="C113" s="288"/>
      <c r="D113" s="246">
        <v>0</v>
      </c>
      <c r="E113" s="246">
        <v>0</v>
      </c>
      <c r="F113" s="245">
        <v>0</v>
      </c>
      <c r="G113" s="245">
        <v>0</v>
      </c>
      <c r="H113" s="289">
        <v>0</v>
      </c>
      <c r="I113" s="288"/>
      <c r="J113" s="295"/>
    </row>
    <row r="114" spans="1:10" ht="13.5">
      <c r="A114" s="247" t="s">
        <v>279</v>
      </c>
      <c r="B114" s="287" t="s">
        <v>306</v>
      </c>
      <c r="C114" s="288"/>
      <c r="D114" s="246">
        <v>9.98</v>
      </c>
      <c r="E114" s="246">
        <v>9.98</v>
      </c>
      <c r="F114" s="245">
        <v>12.78</v>
      </c>
      <c r="G114" s="245">
        <v>0</v>
      </c>
      <c r="H114" s="289">
        <v>4.2624999999999996E-2</v>
      </c>
      <c r="I114" s="288"/>
      <c r="J114" s="295"/>
    </row>
    <row r="115" spans="1:10" ht="13.5">
      <c r="A115" s="247" t="s">
        <v>279</v>
      </c>
      <c r="B115" s="287" t="s">
        <v>305</v>
      </c>
      <c r="C115" s="288"/>
      <c r="D115" s="246">
        <v>540.20000000000005</v>
      </c>
      <c r="E115" s="246">
        <v>539.52</v>
      </c>
      <c r="F115" s="245">
        <v>25.55</v>
      </c>
      <c r="G115" s="245">
        <v>0.01</v>
      </c>
      <c r="H115" s="289">
        <v>0.98765393518518518</v>
      </c>
      <c r="I115" s="288"/>
      <c r="J115" s="295"/>
    </row>
    <row r="116" spans="1:10">
      <c r="A116" s="244" t="s">
        <v>279</v>
      </c>
      <c r="B116" s="290" t="s">
        <v>279</v>
      </c>
      <c r="C116" s="288"/>
      <c r="D116" s="243" t="s">
        <v>279</v>
      </c>
      <c r="E116" s="243" t="s">
        <v>279</v>
      </c>
      <c r="F116" s="243" t="s">
        <v>279</v>
      </c>
      <c r="G116" s="243" t="s">
        <v>279</v>
      </c>
      <c r="H116" s="291" t="s">
        <v>279</v>
      </c>
      <c r="I116" s="288"/>
      <c r="J116" s="295"/>
    </row>
    <row r="117" spans="1:10" ht="14.25" thickBot="1">
      <c r="A117" s="292" t="s">
        <v>309</v>
      </c>
      <c r="B117" s="293"/>
      <c r="C117" s="293"/>
      <c r="D117" s="248" t="s">
        <v>279</v>
      </c>
      <c r="E117" s="248" t="s">
        <v>279</v>
      </c>
      <c r="F117" s="248" t="s">
        <v>279</v>
      </c>
      <c r="G117" s="248" t="s">
        <v>279</v>
      </c>
      <c r="H117" s="294" t="s">
        <v>279</v>
      </c>
      <c r="I117" s="293"/>
      <c r="J117" s="295"/>
    </row>
    <row r="118" spans="1:10" ht="13.5">
      <c r="A118" s="247" t="s">
        <v>279</v>
      </c>
      <c r="B118" s="287" t="s">
        <v>307</v>
      </c>
      <c r="C118" s="288"/>
      <c r="D118" s="246">
        <v>1598</v>
      </c>
      <c r="E118" s="246">
        <v>1591</v>
      </c>
      <c r="F118" s="245">
        <v>9.1</v>
      </c>
      <c r="G118" s="245">
        <v>-1.32</v>
      </c>
      <c r="H118" s="289">
        <v>2.1520634031589561</v>
      </c>
      <c r="I118" s="288"/>
      <c r="J118" s="295"/>
    </row>
    <row r="119" spans="1:10" ht="13.5">
      <c r="A119" s="247" t="s">
        <v>279</v>
      </c>
      <c r="B119" s="287" t="s">
        <v>306</v>
      </c>
      <c r="C119" s="288"/>
      <c r="D119" s="246">
        <v>4.43</v>
      </c>
      <c r="E119" s="246">
        <v>4.43</v>
      </c>
      <c r="F119" s="245">
        <v>10.48</v>
      </c>
      <c r="G119" s="245">
        <v>0</v>
      </c>
      <c r="H119" s="289">
        <v>5.3293010752688171E-3</v>
      </c>
      <c r="I119" s="288"/>
      <c r="J119" s="295"/>
    </row>
    <row r="120" spans="1:10" ht="13.5">
      <c r="A120" s="247" t="s">
        <v>279</v>
      </c>
      <c r="B120" s="287" t="s">
        <v>305</v>
      </c>
      <c r="C120" s="288"/>
      <c r="D120" s="246">
        <v>491.8</v>
      </c>
      <c r="E120" s="246">
        <v>491.78</v>
      </c>
      <c r="F120" s="245">
        <v>27.2</v>
      </c>
      <c r="G120" s="245">
        <v>0.01</v>
      </c>
      <c r="H120" s="289">
        <v>0.65480398745519719</v>
      </c>
      <c r="I120" s="288"/>
      <c r="J120" s="295"/>
    </row>
    <row r="121" spans="1:10">
      <c r="A121" s="244" t="s">
        <v>279</v>
      </c>
      <c r="B121" s="290" t="s">
        <v>279</v>
      </c>
      <c r="C121" s="288"/>
      <c r="D121" s="243" t="s">
        <v>279</v>
      </c>
      <c r="E121" s="243" t="s">
        <v>279</v>
      </c>
      <c r="F121" s="243" t="s">
        <v>279</v>
      </c>
      <c r="G121" s="243" t="s">
        <v>279</v>
      </c>
      <c r="H121" s="291" t="s">
        <v>279</v>
      </c>
      <c r="I121" s="288"/>
      <c r="J121" s="295"/>
    </row>
    <row r="122" spans="1:10" ht="14.25" thickBot="1">
      <c r="A122" s="292" t="s">
        <v>308</v>
      </c>
      <c r="B122" s="293"/>
      <c r="C122" s="293"/>
      <c r="D122" s="248" t="s">
        <v>279</v>
      </c>
      <c r="E122" s="248" t="s">
        <v>279</v>
      </c>
      <c r="F122" s="248" t="s">
        <v>279</v>
      </c>
      <c r="G122" s="248" t="s">
        <v>279</v>
      </c>
      <c r="H122" s="294" t="s">
        <v>279</v>
      </c>
      <c r="I122" s="293"/>
      <c r="J122" s="295"/>
    </row>
    <row r="123" spans="1:10" ht="13.5">
      <c r="A123" s="247" t="s">
        <v>279</v>
      </c>
      <c r="B123" s="287" t="s">
        <v>307</v>
      </c>
      <c r="C123" s="288"/>
      <c r="D123" s="246">
        <v>2874</v>
      </c>
      <c r="E123" s="246">
        <v>2862</v>
      </c>
      <c r="F123" s="245">
        <v>8.61</v>
      </c>
      <c r="G123" s="245">
        <v>-1.58</v>
      </c>
      <c r="H123" s="289">
        <v>3.9945972222222221</v>
      </c>
      <c r="I123" s="288"/>
      <c r="J123" s="295"/>
    </row>
    <row r="124" spans="1:10" ht="13.5">
      <c r="A124" s="247" t="s">
        <v>279</v>
      </c>
      <c r="B124" s="287" t="s">
        <v>306</v>
      </c>
      <c r="C124" s="288"/>
      <c r="D124" s="246">
        <v>15.76</v>
      </c>
      <c r="E124" s="246">
        <v>15.76</v>
      </c>
      <c r="F124" s="245">
        <v>12.74</v>
      </c>
      <c r="G124" s="245">
        <v>0</v>
      </c>
      <c r="H124" s="289">
        <v>2.4758101851851851E-2</v>
      </c>
      <c r="I124" s="288"/>
      <c r="J124" s="295"/>
    </row>
    <row r="125" spans="1:10" ht="13.5">
      <c r="A125" s="247" t="s">
        <v>279</v>
      </c>
      <c r="B125" s="287" t="s">
        <v>305</v>
      </c>
      <c r="C125" s="288"/>
      <c r="D125" s="246">
        <v>649.4</v>
      </c>
      <c r="E125" s="246">
        <v>649.4</v>
      </c>
      <c r="F125" s="245">
        <v>24.96</v>
      </c>
      <c r="G125" s="245">
        <v>0.01</v>
      </c>
      <c r="H125" s="289">
        <v>0.89632986111111113</v>
      </c>
      <c r="I125" s="288"/>
      <c r="J125" s="295"/>
    </row>
    <row r="126" spans="1:10">
      <c r="A126" s="244" t="s">
        <v>279</v>
      </c>
      <c r="B126" s="290" t="s">
        <v>279</v>
      </c>
      <c r="C126" s="288"/>
      <c r="D126" s="243" t="s">
        <v>279</v>
      </c>
      <c r="E126" s="243" t="s">
        <v>279</v>
      </c>
      <c r="F126" s="243" t="s">
        <v>279</v>
      </c>
      <c r="G126" s="243" t="s">
        <v>279</v>
      </c>
      <c r="H126" s="291" t="s">
        <v>279</v>
      </c>
      <c r="I126" s="288"/>
      <c r="J126" s="295"/>
    </row>
    <row r="127" spans="1:10">
      <c r="A127" s="244" t="s">
        <v>279</v>
      </c>
      <c r="B127" s="290" t="s">
        <v>279</v>
      </c>
      <c r="C127" s="288"/>
      <c r="D127" s="243" t="s">
        <v>279</v>
      </c>
      <c r="E127" s="243" t="s">
        <v>279</v>
      </c>
      <c r="F127" s="243" t="s">
        <v>279</v>
      </c>
      <c r="G127" s="243" t="s">
        <v>279</v>
      </c>
      <c r="H127" s="291" t="s">
        <v>279</v>
      </c>
      <c r="I127" s="288"/>
      <c r="J127" s="295"/>
    </row>
    <row r="129" spans="1:8" ht="15">
      <c r="A129" s="251"/>
      <c r="B129"/>
      <c r="C129"/>
      <c r="D129"/>
      <c r="E129"/>
    </row>
    <row r="130" spans="1:8" ht="15.75" thickBot="1">
      <c r="A130" s="252"/>
      <c r="B130"/>
      <c r="C130"/>
      <c r="D130"/>
      <c r="E130"/>
    </row>
    <row r="131" spans="1:8" ht="15.75" thickBot="1">
      <c r="A131" s="253" t="s">
        <v>72</v>
      </c>
      <c r="B131"/>
      <c r="C131"/>
      <c r="D131"/>
      <c r="E131"/>
    </row>
    <row r="132" spans="1:8" ht="15.75" thickBot="1">
      <c r="A132" s="254"/>
      <c r="B132"/>
      <c r="C132"/>
      <c r="D132"/>
      <c r="E132"/>
    </row>
    <row r="133" spans="1:8" ht="15">
      <c r="A133" s="255"/>
      <c r="B133"/>
      <c r="C133"/>
      <c r="D133"/>
      <c r="E133"/>
    </row>
    <row r="134" spans="1:8" ht="15">
      <c r="A134" s="252"/>
      <c r="B134"/>
      <c r="C134"/>
      <c r="D134"/>
      <c r="E134"/>
    </row>
    <row r="135" spans="1:8" ht="15">
      <c r="A135" s="252"/>
      <c r="B135" s="31" t="s">
        <v>324</v>
      </c>
      <c r="C135" s="31"/>
      <c r="D135" s="31"/>
      <c r="E135" s="31"/>
    </row>
    <row r="136" spans="1:8" ht="45">
      <c r="A136" s="256" t="s">
        <v>319</v>
      </c>
      <c r="B136" s="256" t="s">
        <v>320</v>
      </c>
      <c r="C136" s="256" t="s">
        <v>321</v>
      </c>
      <c r="D136" s="256" t="s">
        <v>322</v>
      </c>
      <c r="E136" s="256" t="s">
        <v>323</v>
      </c>
    </row>
    <row r="137" spans="1:8">
      <c r="A137" s="257">
        <v>40909</v>
      </c>
      <c r="B137" s="258"/>
      <c r="C137" s="258">
        <v>817.62</v>
      </c>
      <c r="D137" s="258">
        <v>432</v>
      </c>
      <c r="E137" s="258" t="s">
        <v>120</v>
      </c>
      <c r="G137" s="262" t="s">
        <v>325</v>
      </c>
      <c r="H137" s="262" t="s">
        <v>326</v>
      </c>
    </row>
    <row r="138" spans="1:8">
      <c r="A138" s="259">
        <v>40940</v>
      </c>
      <c r="B138" s="260"/>
      <c r="C138" s="260">
        <v>764.32</v>
      </c>
      <c r="D138" s="260">
        <v>357</v>
      </c>
      <c r="E138" s="260" t="s">
        <v>121</v>
      </c>
      <c r="G138" s="262" t="s">
        <v>325</v>
      </c>
      <c r="H138" s="262" t="s">
        <v>326</v>
      </c>
    </row>
    <row r="139" spans="1:8">
      <c r="A139" s="257">
        <v>40969</v>
      </c>
      <c r="B139" s="258"/>
      <c r="C139" s="258">
        <v>510.04</v>
      </c>
      <c r="D139" s="258">
        <v>423</v>
      </c>
      <c r="E139" s="258" t="s">
        <v>122</v>
      </c>
    </row>
    <row r="140" spans="1:8">
      <c r="A140" s="259">
        <v>41000</v>
      </c>
      <c r="B140" s="260"/>
      <c r="C140" s="260">
        <v>338.66</v>
      </c>
      <c r="D140" s="260">
        <v>349</v>
      </c>
      <c r="E140" s="260" t="s">
        <v>123</v>
      </c>
    </row>
    <row r="141" spans="1:8">
      <c r="A141" s="257">
        <v>41030</v>
      </c>
      <c r="B141" s="258"/>
      <c r="C141" s="258">
        <v>32.299999999999997</v>
      </c>
      <c r="D141" s="258">
        <v>682</v>
      </c>
      <c r="E141" s="258" t="s">
        <v>124</v>
      </c>
    </row>
    <row r="142" spans="1:8">
      <c r="A142" s="259">
        <v>41061</v>
      </c>
      <c r="B142" s="260"/>
      <c r="C142" s="260">
        <v>9.94</v>
      </c>
      <c r="D142" s="260">
        <v>2452</v>
      </c>
      <c r="E142" s="260" t="s">
        <v>125</v>
      </c>
    </row>
    <row r="143" spans="1:8">
      <c r="A143" s="257">
        <v>41091</v>
      </c>
      <c r="B143" s="258"/>
      <c r="C143" s="258">
        <v>7.76</v>
      </c>
      <c r="D143" s="258">
        <v>1874</v>
      </c>
      <c r="E143" s="258" t="s">
        <v>126</v>
      </c>
    </row>
    <row r="144" spans="1:8">
      <c r="A144" s="259">
        <v>41122</v>
      </c>
      <c r="B144" s="260"/>
      <c r="C144" s="260">
        <v>5.99</v>
      </c>
      <c r="D144" s="260">
        <v>1668</v>
      </c>
      <c r="E144" s="260" t="s">
        <v>127</v>
      </c>
    </row>
    <row r="145" spans="1:5">
      <c r="A145" s="257">
        <v>41153</v>
      </c>
      <c r="B145" s="258"/>
      <c r="C145" s="258">
        <v>41.35</v>
      </c>
      <c r="D145" s="258">
        <v>1843</v>
      </c>
      <c r="E145" s="258" t="s">
        <v>128</v>
      </c>
    </row>
    <row r="146" spans="1:5">
      <c r="A146" s="259">
        <v>41183</v>
      </c>
      <c r="B146" s="260"/>
      <c r="C146" s="260">
        <v>217.32</v>
      </c>
      <c r="D146" s="260">
        <v>1389</v>
      </c>
      <c r="E146" s="260" t="s">
        <v>129</v>
      </c>
    </row>
    <row r="147" spans="1:5">
      <c r="A147" s="257">
        <v>41214</v>
      </c>
      <c r="B147" s="258"/>
      <c r="C147" s="258">
        <v>606.91999999999996</v>
      </c>
      <c r="D147" s="258">
        <v>1260</v>
      </c>
      <c r="E147" s="258" t="s">
        <v>130</v>
      </c>
    </row>
    <row r="148" spans="1:5">
      <c r="A148" s="259">
        <v>41244</v>
      </c>
      <c r="B148" s="260"/>
      <c r="C148" s="260">
        <v>800.29</v>
      </c>
      <c r="D148" s="260">
        <v>327</v>
      </c>
      <c r="E148" s="260" t="s">
        <v>131</v>
      </c>
    </row>
    <row r="149" spans="1:5">
      <c r="A149" s="257">
        <v>41275</v>
      </c>
      <c r="B149" s="258"/>
      <c r="C149" s="258">
        <v>868.23</v>
      </c>
      <c r="D149" s="258">
        <v>268</v>
      </c>
      <c r="E149" s="258" t="s">
        <v>120</v>
      </c>
    </row>
    <row r="150" spans="1:5">
      <c r="A150" s="259">
        <v>41306</v>
      </c>
      <c r="B150" s="260"/>
      <c r="C150" s="260">
        <v>732.44</v>
      </c>
      <c r="D150" s="260">
        <v>184</v>
      </c>
      <c r="E150" s="260" t="s">
        <v>121</v>
      </c>
    </row>
    <row r="151" spans="1:5">
      <c r="A151" s="257">
        <v>41334</v>
      </c>
      <c r="B151" s="258"/>
      <c r="C151" s="258">
        <v>734.31</v>
      </c>
      <c r="D151" s="258">
        <v>194</v>
      </c>
      <c r="E151" s="258" t="s">
        <v>122</v>
      </c>
    </row>
    <row r="152" spans="1:5">
      <c r="A152" s="259">
        <v>41365</v>
      </c>
      <c r="B152" s="260"/>
      <c r="C152" s="260">
        <v>569.52</v>
      </c>
      <c r="D152" s="260">
        <v>211</v>
      </c>
      <c r="E152" s="260" t="s">
        <v>123</v>
      </c>
    </row>
    <row r="153" spans="1:5">
      <c r="A153" s="257">
        <v>41395</v>
      </c>
      <c r="B153" s="258"/>
      <c r="C153" s="258">
        <v>6.11</v>
      </c>
      <c r="D153" s="258">
        <v>1167</v>
      </c>
      <c r="E153" s="258" t="s">
        <v>124</v>
      </c>
    </row>
    <row r="154" spans="1:5">
      <c r="A154" s="259">
        <v>41426</v>
      </c>
      <c r="B154" s="260"/>
      <c r="C154" s="260">
        <v>3.04</v>
      </c>
      <c r="D154" s="260">
        <v>1848</v>
      </c>
      <c r="E154" s="260" t="s">
        <v>125</v>
      </c>
    </row>
    <row r="155" spans="1:5">
      <c r="A155" s="257">
        <v>41456</v>
      </c>
      <c r="B155" s="258"/>
      <c r="C155" s="258">
        <v>3.61</v>
      </c>
      <c r="D155" s="258">
        <v>812</v>
      </c>
      <c r="E155" s="258" t="s">
        <v>126</v>
      </c>
    </row>
    <row r="156" spans="1:5">
      <c r="A156" s="259">
        <v>41487</v>
      </c>
      <c r="B156" s="260"/>
      <c r="C156" s="260">
        <v>3.63</v>
      </c>
      <c r="D156" s="260">
        <v>714</v>
      </c>
      <c r="E156" s="260" t="s">
        <v>127</v>
      </c>
    </row>
    <row r="157" spans="1:5">
      <c r="A157" s="257">
        <v>41518</v>
      </c>
      <c r="B157" s="258"/>
      <c r="C157" s="258">
        <v>3.02</v>
      </c>
      <c r="D157" s="258">
        <v>415</v>
      </c>
      <c r="E157" s="258" t="s">
        <v>128</v>
      </c>
    </row>
    <row r="158" spans="1:5">
      <c r="A158" s="259">
        <v>41548</v>
      </c>
      <c r="B158" s="260"/>
      <c r="C158" s="260">
        <v>100.83</v>
      </c>
      <c r="D158" s="260">
        <v>264</v>
      </c>
      <c r="E158" s="260" t="s">
        <v>129</v>
      </c>
    </row>
    <row r="159" spans="1:5">
      <c r="A159" s="257">
        <v>41579</v>
      </c>
      <c r="B159" s="258"/>
      <c r="C159" s="258">
        <v>427.7</v>
      </c>
      <c r="D159" s="258">
        <v>194</v>
      </c>
      <c r="E159" s="258" t="s">
        <v>130</v>
      </c>
    </row>
    <row r="160" spans="1:5">
      <c r="A160" s="259">
        <v>41609</v>
      </c>
      <c r="B160" s="260"/>
      <c r="C160" s="260">
        <v>783.81</v>
      </c>
      <c r="D160" s="260">
        <v>147</v>
      </c>
      <c r="E160" s="260" t="s">
        <v>131</v>
      </c>
    </row>
    <row r="161" spans="1:5">
      <c r="A161" s="257">
        <v>41640</v>
      </c>
      <c r="B161" s="258"/>
      <c r="C161" s="258">
        <v>841.99</v>
      </c>
      <c r="D161" s="258">
        <v>203</v>
      </c>
      <c r="E161" s="258" t="s">
        <v>120</v>
      </c>
    </row>
    <row r="162" spans="1:5">
      <c r="A162" s="259">
        <v>41671</v>
      </c>
      <c r="B162" s="260"/>
      <c r="C162" s="260">
        <v>603.83000000000004</v>
      </c>
      <c r="D162" s="260">
        <v>178</v>
      </c>
      <c r="E162" s="260" t="s">
        <v>121</v>
      </c>
    </row>
    <row r="163" spans="1:5">
      <c r="A163" s="257">
        <v>41699</v>
      </c>
      <c r="B163" s="258"/>
      <c r="C163" s="258">
        <v>684.85</v>
      </c>
      <c r="D163" s="258">
        <v>199</v>
      </c>
      <c r="E163" s="258" t="s">
        <v>122</v>
      </c>
    </row>
    <row r="164" spans="1:5">
      <c r="A164" s="259">
        <v>41730</v>
      </c>
      <c r="B164" s="260"/>
      <c r="C164" s="260">
        <v>226.8</v>
      </c>
      <c r="D164" s="260">
        <v>191</v>
      </c>
      <c r="E164" s="260" t="s">
        <v>123</v>
      </c>
    </row>
    <row r="165" spans="1:5">
      <c r="A165" s="257">
        <v>41760</v>
      </c>
      <c r="B165" s="258"/>
      <c r="C165" s="258">
        <v>24.02</v>
      </c>
      <c r="D165" s="258">
        <v>496</v>
      </c>
      <c r="E165" s="258" t="s">
        <v>124</v>
      </c>
    </row>
    <row r="166" spans="1:5">
      <c r="A166" s="259">
        <v>41791</v>
      </c>
      <c r="B166" s="260">
        <v>1176.25</v>
      </c>
      <c r="C166" s="260">
        <v>9.4700000000000006</v>
      </c>
      <c r="D166" s="260">
        <v>1782</v>
      </c>
      <c r="E166" s="260" t="s">
        <v>125</v>
      </c>
    </row>
    <row r="167" spans="1:5">
      <c r="A167" s="257">
        <v>41821</v>
      </c>
      <c r="B167" s="258">
        <v>2426.29</v>
      </c>
      <c r="C167" s="258">
        <v>11.46</v>
      </c>
      <c r="D167" s="258">
        <v>1092</v>
      </c>
      <c r="E167" s="258" t="s">
        <v>126</v>
      </c>
    </row>
    <row r="168" spans="1:5">
      <c r="A168" s="259">
        <v>41852</v>
      </c>
      <c r="B168" s="260">
        <v>3862.41</v>
      </c>
      <c r="C168" s="260">
        <v>13.42</v>
      </c>
      <c r="D168" s="260">
        <v>1044</v>
      </c>
      <c r="E168" s="260" t="s">
        <v>127</v>
      </c>
    </row>
    <row r="169" spans="1:5">
      <c r="A169" s="257">
        <v>41883</v>
      </c>
      <c r="B169" s="258">
        <v>2117.0500000000002</v>
      </c>
      <c r="C169" s="258">
        <v>273.41000000000003</v>
      </c>
      <c r="D169" s="258">
        <v>682</v>
      </c>
      <c r="E169" s="258" t="s">
        <v>128</v>
      </c>
    </row>
    <row r="170" spans="1:5">
      <c r="A170" s="259">
        <v>41913</v>
      </c>
      <c r="B170" s="260">
        <v>615.89</v>
      </c>
      <c r="C170" s="260">
        <v>61.71</v>
      </c>
      <c r="D170" s="260">
        <v>290</v>
      </c>
      <c r="E170" s="260" t="s">
        <v>129</v>
      </c>
    </row>
    <row r="171" spans="1:5">
      <c r="A171" s="257">
        <v>41944</v>
      </c>
      <c r="B171" s="258">
        <v>0</v>
      </c>
      <c r="C171" s="258">
        <v>266.10000000000002</v>
      </c>
      <c r="D171" s="258">
        <v>151</v>
      </c>
      <c r="E171" s="258" t="s">
        <v>130</v>
      </c>
    </row>
    <row r="172" spans="1:5">
      <c r="A172" s="259">
        <v>41974</v>
      </c>
      <c r="B172" s="260">
        <v>0</v>
      </c>
      <c r="C172" s="260">
        <v>452.58</v>
      </c>
      <c r="D172" s="260">
        <v>130</v>
      </c>
      <c r="E172" s="260" t="s">
        <v>131</v>
      </c>
    </row>
    <row r="173" spans="1:5">
      <c r="A173" s="257">
        <v>42005</v>
      </c>
      <c r="B173" s="258">
        <v>0</v>
      </c>
      <c r="C173" s="258">
        <v>678.52</v>
      </c>
      <c r="D173" s="258">
        <v>149</v>
      </c>
      <c r="E173" s="258" t="s">
        <v>120</v>
      </c>
    </row>
    <row r="174" spans="1:5">
      <c r="A174" s="259">
        <v>42036</v>
      </c>
      <c r="B174" s="260">
        <v>0</v>
      </c>
      <c r="C174" s="260">
        <v>657.29</v>
      </c>
      <c r="D174" s="260">
        <v>143</v>
      </c>
      <c r="E174" s="260" t="s">
        <v>121</v>
      </c>
    </row>
    <row r="175" spans="1:5">
      <c r="A175" s="257">
        <v>42064</v>
      </c>
      <c r="B175" s="258">
        <v>0</v>
      </c>
      <c r="C175" s="258">
        <v>493.76</v>
      </c>
      <c r="D175" s="258">
        <v>163</v>
      </c>
      <c r="E175" s="258" t="s">
        <v>122</v>
      </c>
    </row>
    <row r="176" spans="1:5">
      <c r="A176" s="259">
        <v>42095</v>
      </c>
      <c r="B176" s="260">
        <v>0</v>
      </c>
      <c r="C176" s="260">
        <v>200.15</v>
      </c>
      <c r="D176" s="260">
        <v>170</v>
      </c>
      <c r="E176" s="260" t="s">
        <v>123</v>
      </c>
    </row>
    <row r="177" spans="1:5">
      <c r="A177" s="257">
        <v>42125</v>
      </c>
      <c r="B177" s="258">
        <v>1597.66</v>
      </c>
      <c r="C177" s="258">
        <v>4.93</v>
      </c>
      <c r="D177" s="258">
        <v>645</v>
      </c>
      <c r="E177" s="258" t="s">
        <v>124</v>
      </c>
    </row>
    <row r="178" spans="1:5">
      <c r="A178" s="259">
        <v>42156</v>
      </c>
      <c r="B178" s="260">
        <v>481.4</v>
      </c>
      <c r="C178" s="260">
        <v>0.56000000000000005</v>
      </c>
      <c r="D178" s="260">
        <v>147</v>
      </c>
      <c r="E178" s="260" t="s">
        <v>125</v>
      </c>
    </row>
    <row r="179" spans="1:5" ht="15">
      <c r="A179" s="261"/>
      <c r="B179"/>
      <c r="C179"/>
      <c r="D179"/>
      <c r="E179"/>
    </row>
  </sheetData>
  <mergeCells count="249">
    <mergeCell ref="A1:B4"/>
    <mergeCell ref="C1:E1"/>
    <mergeCell ref="F1:J1"/>
    <mergeCell ref="C2:E2"/>
    <mergeCell ref="F2:J2"/>
    <mergeCell ref="C3:E3"/>
    <mergeCell ref="F3:J3"/>
    <mergeCell ref="C4:E4"/>
    <mergeCell ref="F4:J4"/>
    <mergeCell ref="A5:J5"/>
    <mergeCell ref="A6:J6"/>
    <mergeCell ref="A7:J7"/>
    <mergeCell ref="A8:J8"/>
    <mergeCell ref="A9:J9"/>
    <mergeCell ref="A10:J10"/>
    <mergeCell ref="A11:H11"/>
    <mergeCell ref="I11:J11"/>
    <mergeCell ref="A12:J12"/>
    <mergeCell ref="A13:C13"/>
    <mergeCell ref="H13:I13"/>
    <mergeCell ref="J13:J127"/>
    <mergeCell ref="A14:C14"/>
    <mergeCell ref="H14:I14"/>
    <mergeCell ref="B15:C15"/>
    <mergeCell ref="H15:I15"/>
    <mergeCell ref="B16:C16"/>
    <mergeCell ref="H16:I16"/>
    <mergeCell ref="B17:C17"/>
    <mergeCell ref="H17:I17"/>
    <mergeCell ref="A18:C18"/>
    <mergeCell ref="H18:I18"/>
    <mergeCell ref="B19:C19"/>
    <mergeCell ref="H19:I19"/>
    <mergeCell ref="B20:C20"/>
    <mergeCell ref="H20:I20"/>
    <mergeCell ref="B21:C21"/>
    <mergeCell ref="H21:I21"/>
    <mergeCell ref="A22:C22"/>
    <mergeCell ref="H22:I22"/>
    <mergeCell ref="B23:C23"/>
    <mergeCell ref="H23:I23"/>
    <mergeCell ref="B24:C24"/>
    <mergeCell ref="H24:I24"/>
    <mergeCell ref="B25:C25"/>
    <mergeCell ref="H25:I25"/>
    <mergeCell ref="A26:C26"/>
    <mergeCell ref="H26:I26"/>
    <mergeCell ref="B27:C27"/>
    <mergeCell ref="H27:I27"/>
    <mergeCell ref="B28:C28"/>
    <mergeCell ref="H28:I28"/>
    <mergeCell ref="B29:C29"/>
    <mergeCell ref="H29:I29"/>
    <mergeCell ref="A30:C30"/>
    <mergeCell ref="H30:I30"/>
    <mergeCell ref="B31:C31"/>
    <mergeCell ref="H31:I31"/>
    <mergeCell ref="B32:C32"/>
    <mergeCell ref="H32:I32"/>
    <mergeCell ref="B33:C33"/>
    <mergeCell ref="H33:I33"/>
    <mergeCell ref="A34:C34"/>
    <mergeCell ref="H34:I34"/>
    <mergeCell ref="B35:C35"/>
    <mergeCell ref="H35:I35"/>
    <mergeCell ref="B36:C36"/>
    <mergeCell ref="H36:I36"/>
    <mergeCell ref="B37:C37"/>
    <mergeCell ref="H37:I37"/>
    <mergeCell ref="A38:C38"/>
    <mergeCell ref="H38:I38"/>
    <mergeCell ref="B39:C39"/>
    <mergeCell ref="H39:I39"/>
    <mergeCell ref="B40:C40"/>
    <mergeCell ref="H40:I40"/>
    <mergeCell ref="B41:C41"/>
    <mergeCell ref="H41:I41"/>
    <mergeCell ref="A42:C42"/>
    <mergeCell ref="H42:I42"/>
    <mergeCell ref="B43:C43"/>
    <mergeCell ref="H43:I43"/>
    <mergeCell ref="B44:C44"/>
    <mergeCell ref="H44:I44"/>
    <mergeCell ref="B45:C45"/>
    <mergeCell ref="H45:I45"/>
    <mergeCell ref="B46:C46"/>
    <mergeCell ref="H46:I46"/>
    <mergeCell ref="A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A52:C52"/>
    <mergeCell ref="H52:I52"/>
    <mergeCell ref="B53:C53"/>
    <mergeCell ref="H53:I53"/>
    <mergeCell ref="B54:C54"/>
    <mergeCell ref="H54:I54"/>
    <mergeCell ref="B55:C55"/>
    <mergeCell ref="H55:I55"/>
    <mergeCell ref="B56:C56"/>
    <mergeCell ref="H56:I56"/>
    <mergeCell ref="A57:C57"/>
    <mergeCell ref="H57:I57"/>
    <mergeCell ref="B58:C58"/>
    <mergeCell ref="H58:I58"/>
    <mergeCell ref="B59:C59"/>
    <mergeCell ref="H59:I59"/>
    <mergeCell ref="B60:C60"/>
    <mergeCell ref="H60:I60"/>
    <mergeCell ref="B61:C61"/>
    <mergeCell ref="H61:I61"/>
    <mergeCell ref="A62:C62"/>
    <mergeCell ref="H62:I62"/>
    <mergeCell ref="B63:C63"/>
    <mergeCell ref="H63:I63"/>
    <mergeCell ref="B64:C64"/>
    <mergeCell ref="H64:I64"/>
    <mergeCell ref="B65:C65"/>
    <mergeCell ref="H65:I65"/>
    <mergeCell ref="B66:C66"/>
    <mergeCell ref="H66:I66"/>
    <mergeCell ref="A67:C67"/>
    <mergeCell ref="H67:I67"/>
    <mergeCell ref="B68:C68"/>
    <mergeCell ref="H68:I68"/>
    <mergeCell ref="B69:C69"/>
    <mergeCell ref="H69:I69"/>
    <mergeCell ref="B70:C70"/>
    <mergeCell ref="H70:I70"/>
    <mergeCell ref="B71:C71"/>
    <mergeCell ref="H71:I71"/>
    <mergeCell ref="A72:C72"/>
    <mergeCell ref="H72:I72"/>
    <mergeCell ref="B73:C73"/>
    <mergeCell ref="H73:I73"/>
    <mergeCell ref="B74:C74"/>
    <mergeCell ref="H74:I74"/>
    <mergeCell ref="B75:C75"/>
    <mergeCell ref="H75:I75"/>
    <mergeCell ref="B76:C76"/>
    <mergeCell ref="H76:I76"/>
    <mergeCell ref="A77:C77"/>
    <mergeCell ref="H77:I77"/>
    <mergeCell ref="B78:C78"/>
    <mergeCell ref="H78:I78"/>
    <mergeCell ref="B79:C79"/>
    <mergeCell ref="H79:I79"/>
    <mergeCell ref="B80:C80"/>
    <mergeCell ref="H80:I80"/>
    <mergeCell ref="B81:C81"/>
    <mergeCell ref="H81:I81"/>
    <mergeCell ref="A82:C82"/>
    <mergeCell ref="H82:I82"/>
    <mergeCell ref="B83:C83"/>
    <mergeCell ref="H83:I83"/>
    <mergeCell ref="B84:C84"/>
    <mergeCell ref="H84:I84"/>
    <mergeCell ref="B85:C85"/>
    <mergeCell ref="H85:I85"/>
    <mergeCell ref="B86:C86"/>
    <mergeCell ref="H86:I86"/>
    <mergeCell ref="A87:C87"/>
    <mergeCell ref="H87:I87"/>
    <mergeCell ref="B88:C88"/>
    <mergeCell ref="H88:I88"/>
    <mergeCell ref="B89:C89"/>
    <mergeCell ref="H89:I89"/>
    <mergeCell ref="B90:C90"/>
    <mergeCell ref="H90:I90"/>
    <mergeCell ref="B91:C91"/>
    <mergeCell ref="H91:I91"/>
    <mergeCell ref="A92:C92"/>
    <mergeCell ref="H92:I92"/>
    <mergeCell ref="B93:C93"/>
    <mergeCell ref="H93:I93"/>
    <mergeCell ref="B94:C94"/>
    <mergeCell ref="H94:I94"/>
    <mergeCell ref="B95:C95"/>
    <mergeCell ref="H95:I95"/>
    <mergeCell ref="B96:C96"/>
    <mergeCell ref="H96:I96"/>
    <mergeCell ref="A97:C97"/>
    <mergeCell ref="H97:I97"/>
    <mergeCell ref="B98:C98"/>
    <mergeCell ref="H98:I98"/>
    <mergeCell ref="B99:C99"/>
    <mergeCell ref="H99:I99"/>
    <mergeCell ref="B100:C100"/>
    <mergeCell ref="H100:I100"/>
    <mergeCell ref="B101:C101"/>
    <mergeCell ref="H101:I101"/>
    <mergeCell ref="A102:C102"/>
    <mergeCell ref="H102:I102"/>
    <mergeCell ref="B103:C103"/>
    <mergeCell ref="H103:I103"/>
    <mergeCell ref="B104:C104"/>
    <mergeCell ref="H104:I104"/>
    <mergeCell ref="B105:C105"/>
    <mergeCell ref="H105:I105"/>
    <mergeCell ref="B106:C106"/>
    <mergeCell ref="H106:I106"/>
    <mergeCell ref="A107:C107"/>
    <mergeCell ref="H107:I107"/>
    <mergeCell ref="B108:C108"/>
    <mergeCell ref="H108:I108"/>
    <mergeCell ref="B109:C109"/>
    <mergeCell ref="H109:I109"/>
    <mergeCell ref="B110:C110"/>
    <mergeCell ref="H110:I110"/>
    <mergeCell ref="B111:C111"/>
    <mergeCell ref="H111:I111"/>
    <mergeCell ref="A112:C112"/>
    <mergeCell ref="H112:I112"/>
    <mergeCell ref="B113:C113"/>
    <mergeCell ref="H113:I113"/>
    <mergeCell ref="B114:C114"/>
    <mergeCell ref="H114:I114"/>
    <mergeCell ref="B115:C115"/>
    <mergeCell ref="H115:I115"/>
    <mergeCell ref="B116:C116"/>
    <mergeCell ref="H116:I116"/>
    <mergeCell ref="A117:C117"/>
    <mergeCell ref="H117:I117"/>
    <mergeCell ref="B118:C118"/>
    <mergeCell ref="H118:I118"/>
    <mergeCell ref="B124:C124"/>
    <mergeCell ref="H124:I124"/>
    <mergeCell ref="B127:C127"/>
    <mergeCell ref="H127:I127"/>
    <mergeCell ref="B125:C125"/>
    <mergeCell ref="H125:I125"/>
    <mergeCell ref="B126:C126"/>
    <mergeCell ref="H126:I126"/>
    <mergeCell ref="B119:C119"/>
    <mergeCell ref="H119:I119"/>
    <mergeCell ref="B120:C120"/>
    <mergeCell ref="H120:I120"/>
    <mergeCell ref="B121:C121"/>
    <mergeCell ref="H121:I121"/>
    <mergeCell ref="A122:C122"/>
    <mergeCell ref="H122:I122"/>
    <mergeCell ref="B123:C123"/>
    <mergeCell ref="H123:I123"/>
  </mergeCells>
  <hyperlinks>
    <hyperlink ref="A136" r:id="rId1" display="javascript:__doPostBack('eemReportContainer$OutputDataGrid$_ctl1$_ctl0','')"/>
    <hyperlink ref="B136" r:id="rId2" display="javascript:__doPostBack('eemReportContainer$OutputDataGrid$_ctl1$_ctl1','')"/>
    <hyperlink ref="C136" r:id="rId3" display="javascript:__doPostBack('eemReportContainer$OutputDataGrid$_ctl1$_ctl2','')"/>
    <hyperlink ref="D136" r:id="rId4" display="javascript:__doPostBack('eemReportContainer$OutputDataGrid$_ctl1$_ctl3','')"/>
    <hyperlink ref="E136" r:id="rId5" display="javascript:__doPostBack('eemReportContainer$OutputDataGrid$_ctl1$_ctl4','')"/>
  </hyperlinks>
  <pageMargins left="0.25" right="0.25" top="0.25" bottom="0.25" header="0.5" footer="0.5"/>
  <pageSetup orientation="portrait" horizontalDpi="300" verticalDpi="300" r:id="rId6"/>
  <headerFooter alignWithMargins="0"/>
  <drawing r:id="rId7"/>
  <legacyDrawing r:id="rId8"/>
  <controls>
    <mc:AlternateContent xmlns:mc="http://schemas.openxmlformats.org/markup-compatibility/2006">
      <mc:Choice Requires="x14">
        <control shapeId="74766" r:id="rId9" name="Control 14">
          <controlPr defaultSize="0" autoPict="0" r:id="rId10">
            <anchor moveWithCells="1">
              <from>
                <xdr:col>0</xdr:col>
                <xdr:colOff>0</xdr:colOff>
                <xdr:row>179</xdr:row>
                <xdr:rowOff>0</xdr:rowOff>
              </from>
              <to>
                <xdr:col>1</xdr:col>
                <xdr:colOff>571500</xdr:colOff>
                <xdr:row>180</xdr:row>
                <xdr:rowOff>66675</xdr:rowOff>
              </to>
            </anchor>
          </controlPr>
        </control>
      </mc:Choice>
      <mc:Fallback>
        <control shapeId="74766" r:id="rId9" name="Control 14"/>
      </mc:Fallback>
    </mc:AlternateContent>
    <mc:AlternateContent xmlns:mc="http://schemas.openxmlformats.org/markup-compatibility/2006">
      <mc:Choice Requires="x14">
        <control shapeId="74765" r:id="rId11" name="Control 13">
          <controlPr defaultSize="0" autoPict="0" r:id="rId12">
            <anchor moveWithCells="1">
              <from>
                <xdr:col>0</xdr:col>
                <xdr:colOff>0</xdr:colOff>
                <xdr:row>133</xdr:row>
                <xdr:rowOff>0</xdr:rowOff>
              </from>
              <to>
                <xdr:col>1</xdr:col>
                <xdr:colOff>571500</xdr:colOff>
                <xdr:row>134</xdr:row>
                <xdr:rowOff>38100</xdr:rowOff>
              </to>
            </anchor>
          </controlPr>
        </control>
      </mc:Choice>
      <mc:Fallback>
        <control shapeId="74765" r:id="rId11" name="Control 13"/>
      </mc:Fallback>
    </mc:AlternateContent>
    <mc:AlternateContent xmlns:mc="http://schemas.openxmlformats.org/markup-compatibility/2006">
      <mc:Choice Requires="x14">
        <control shapeId="74764" r:id="rId13" name="Control 12">
          <controlPr defaultSize="0" autoPict="0" r:id="rId14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1</xdr:col>
                <xdr:colOff>476250</xdr:colOff>
                <xdr:row>133</xdr:row>
                <xdr:rowOff>38100</xdr:rowOff>
              </to>
            </anchor>
          </controlPr>
        </control>
      </mc:Choice>
      <mc:Fallback>
        <control shapeId="74764" r:id="rId13" name="Control 12"/>
      </mc:Fallback>
    </mc:AlternateContent>
    <mc:AlternateContent xmlns:mc="http://schemas.openxmlformats.org/markup-compatibility/2006">
      <mc:Choice Requires="x14">
        <control shapeId="74762" r:id="rId15" name="Control 10">
          <controlPr defaultSize="0" autoPict="0" r:id="rId16">
            <anchor moveWithCells="1">
              <from>
                <xdr:col>1</xdr:col>
                <xdr:colOff>0</xdr:colOff>
                <xdr:row>129</xdr:row>
                <xdr:rowOff>0</xdr:rowOff>
              </from>
              <to>
                <xdr:col>2</xdr:col>
                <xdr:colOff>57150</xdr:colOff>
                <xdr:row>130</xdr:row>
                <xdr:rowOff>28575</xdr:rowOff>
              </to>
            </anchor>
          </controlPr>
        </control>
      </mc:Choice>
      <mc:Fallback>
        <control shapeId="74762" r:id="rId15" name="Control 10"/>
      </mc:Fallback>
    </mc:AlternateContent>
    <mc:AlternateContent xmlns:mc="http://schemas.openxmlformats.org/markup-compatibility/2006">
      <mc:Choice Requires="x14">
        <control shapeId="74761" r:id="rId17" name="Control 9">
          <controlPr defaultSize="0" autoPict="0" r:id="rId18">
            <anchor moveWithCells="1">
              <from>
                <xdr:col>0</xdr:col>
                <xdr:colOff>0</xdr:colOff>
                <xdr:row>129</xdr:row>
                <xdr:rowOff>0</xdr:rowOff>
              </from>
              <to>
                <xdr:col>1</xdr:col>
                <xdr:colOff>571500</xdr:colOff>
                <xdr:row>130</xdr:row>
                <xdr:rowOff>28575</xdr:rowOff>
              </to>
            </anchor>
          </controlPr>
        </control>
      </mc:Choice>
      <mc:Fallback>
        <control shapeId="74761" r:id="rId17" name="Control 9"/>
      </mc:Fallback>
    </mc:AlternateContent>
    <mc:AlternateContent xmlns:mc="http://schemas.openxmlformats.org/markup-compatibility/2006">
      <mc:Choice Requires="x14">
        <control shapeId="74756" r:id="rId19" name="Control 4">
          <controlPr defaultSize="0" autoPict="0" r:id="rId20">
            <anchor moveWithCells="1">
              <from>
                <xdr:col>1</xdr:col>
                <xdr:colOff>0</xdr:colOff>
                <xdr:row>128</xdr:row>
                <xdr:rowOff>0</xdr:rowOff>
              </from>
              <to>
                <xdr:col>2</xdr:col>
                <xdr:colOff>57150</xdr:colOff>
                <xdr:row>129</xdr:row>
                <xdr:rowOff>38100</xdr:rowOff>
              </to>
            </anchor>
          </controlPr>
        </control>
      </mc:Choice>
      <mc:Fallback>
        <control shapeId="74756" r:id="rId19" name="Control 4"/>
      </mc:Fallback>
    </mc:AlternateContent>
    <mc:AlternateContent xmlns:mc="http://schemas.openxmlformats.org/markup-compatibility/2006">
      <mc:Choice Requires="x14">
        <control shapeId="74755" r:id="rId21" name="Control 3">
          <controlPr defaultSize="0" autoPict="0" r:id="rId22">
            <anchor moveWithCells="1">
              <from>
                <xdr:col>1</xdr:col>
                <xdr:colOff>0</xdr:colOff>
                <xdr:row>128</xdr:row>
                <xdr:rowOff>0</xdr:rowOff>
              </from>
              <to>
                <xdr:col>2</xdr:col>
                <xdr:colOff>57150</xdr:colOff>
                <xdr:row>129</xdr:row>
                <xdr:rowOff>38100</xdr:rowOff>
              </to>
            </anchor>
          </controlPr>
        </control>
      </mc:Choice>
      <mc:Fallback>
        <control shapeId="74755" r:id="rId21" name="Control 3"/>
      </mc:Fallback>
    </mc:AlternateContent>
    <mc:AlternateContent xmlns:mc="http://schemas.openxmlformats.org/markup-compatibility/2006">
      <mc:Choice Requires="x14">
        <control shapeId="74754" r:id="rId23" name="Control 2">
          <controlPr defaultSize="0" autoPict="0" r:id="rId22">
            <anchor moveWithCells="1">
              <from>
                <xdr:col>1</xdr:col>
                <xdr:colOff>0</xdr:colOff>
                <xdr:row>128</xdr:row>
                <xdr:rowOff>0</xdr:rowOff>
              </from>
              <to>
                <xdr:col>2</xdr:col>
                <xdr:colOff>57150</xdr:colOff>
                <xdr:row>129</xdr:row>
                <xdr:rowOff>38100</xdr:rowOff>
              </to>
            </anchor>
          </controlPr>
        </control>
      </mc:Choice>
      <mc:Fallback>
        <control shapeId="74754" r:id="rId23" name="Control 2"/>
      </mc:Fallback>
    </mc:AlternateContent>
    <mc:AlternateContent xmlns:mc="http://schemas.openxmlformats.org/markup-compatibility/2006">
      <mc:Choice Requires="x14">
        <control shapeId="74753" r:id="rId24" name="Control 1">
          <controlPr defaultSize="0" autoPict="0" r:id="rId22">
            <anchor moveWithCells="1">
              <from>
                <xdr:col>0</xdr:col>
                <xdr:colOff>0</xdr:colOff>
                <xdr:row>128</xdr:row>
                <xdr:rowOff>0</xdr:rowOff>
              </from>
              <to>
                <xdr:col>1</xdr:col>
                <xdr:colOff>571500</xdr:colOff>
                <xdr:row>129</xdr:row>
                <xdr:rowOff>38100</xdr:rowOff>
              </to>
            </anchor>
          </controlPr>
        </control>
      </mc:Choice>
      <mc:Fallback>
        <control shapeId="74753" r:id="rId24" name="Control 1"/>
      </mc:Fallback>
    </mc:AlternateContent>
  </control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8"/>
  <sheetViews>
    <sheetView topLeftCell="A4" zoomScale="70" zoomScaleNormal="70" workbookViewId="0">
      <pane xSplit="25005" topLeftCell="J1"/>
      <selection activeCell="B4" sqref="B4"/>
      <selection pane="topRight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7" style="31" customWidth="1"/>
    <col min="4" max="4" width="15.42578125" style="31" customWidth="1"/>
    <col min="5" max="5" width="17.140625" style="31" customWidth="1"/>
    <col min="6" max="7" width="13.140625" style="31" customWidth="1"/>
    <col min="8" max="8" width="18.140625" style="31" customWidth="1"/>
    <col min="9" max="9" width="14.7109375" style="31" customWidth="1"/>
    <col min="10" max="10" width="16" style="31" customWidth="1"/>
    <col min="11" max="16384" width="9.140625" style="31"/>
  </cols>
  <sheetData>
    <row r="1" spans="1:10">
      <c r="A1" s="21" t="s">
        <v>72</v>
      </c>
    </row>
    <row r="2" spans="1:10">
      <c r="B2" s="31" t="s">
        <v>329</v>
      </c>
      <c r="C2" s="31" t="s">
        <v>330</v>
      </c>
      <c r="D2" s="31" t="s">
        <v>327</v>
      </c>
      <c r="E2" s="31" t="s">
        <v>328</v>
      </c>
      <c r="F2" s="31" t="s">
        <v>318</v>
      </c>
      <c r="G2" s="31" t="s">
        <v>317</v>
      </c>
    </row>
    <row r="3" spans="1:10">
      <c r="A3" s="9" t="s">
        <v>14</v>
      </c>
      <c r="B3" s="9" t="s">
        <v>10</v>
      </c>
      <c r="C3" s="9" t="s">
        <v>331</v>
      </c>
      <c r="D3" s="9"/>
      <c r="E3" s="9"/>
      <c r="F3" s="9"/>
      <c r="G3" s="9"/>
      <c r="H3" s="9" t="s">
        <v>11</v>
      </c>
      <c r="I3" s="9" t="s">
        <v>16</v>
      </c>
      <c r="J3" s="9" t="s">
        <v>33</v>
      </c>
    </row>
    <row r="4" spans="1:10">
      <c r="A4" s="4">
        <v>41395</v>
      </c>
      <c r="B4" s="5">
        <v>241502</v>
      </c>
      <c r="C4" s="249"/>
      <c r="D4" s="249"/>
      <c r="E4" s="249"/>
      <c r="F4" s="249"/>
      <c r="G4" s="249"/>
      <c r="H4" s="41">
        <v>6</v>
      </c>
      <c r="I4" s="5">
        <v>1167</v>
      </c>
      <c r="J4" s="5"/>
    </row>
    <row r="5" spans="1:10">
      <c r="A5" s="4">
        <v>41426</v>
      </c>
      <c r="B5" s="5">
        <v>239165</v>
      </c>
      <c r="C5" s="5"/>
      <c r="D5" s="5"/>
      <c r="E5" s="5"/>
      <c r="F5" s="5"/>
      <c r="G5" s="5"/>
      <c r="H5" s="5">
        <v>3</v>
      </c>
      <c r="I5" s="5">
        <v>1848</v>
      </c>
      <c r="J5" s="5"/>
    </row>
    <row r="6" spans="1:10">
      <c r="A6" s="4">
        <v>41456</v>
      </c>
      <c r="B6" s="5">
        <v>329987</v>
      </c>
      <c r="C6" s="249"/>
      <c r="D6" s="249">
        <f>'RO CW &amp; Graphics'!D15</f>
        <v>304.52</v>
      </c>
      <c r="E6" s="249">
        <f>'RO CW &amp; Graphics'!D20</f>
        <v>1036.03</v>
      </c>
      <c r="F6" s="249"/>
      <c r="G6" s="249"/>
      <c r="H6" s="41">
        <v>4</v>
      </c>
      <c r="I6" s="5">
        <v>812</v>
      </c>
      <c r="J6" s="5"/>
    </row>
    <row r="7" spans="1:10">
      <c r="A7" s="4">
        <v>41487</v>
      </c>
      <c r="B7" s="5">
        <v>329900</v>
      </c>
      <c r="C7" s="5"/>
      <c r="D7" s="5"/>
      <c r="E7" s="5"/>
      <c r="F7" s="5"/>
      <c r="G7" s="5"/>
      <c r="H7" s="5">
        <v>4</v>
      </c>
      <c r="I7" s="5">
        <v>714</v>
      </c>
      <c r="J7" s="5"/>
    </row>
    <row r="8" spans="1:10">
      <c r="A8" s="4">
        <v>41518</v>
      </c>
      <c r="B8" s="5">
        <v>234685</v>
      </c>
      <c r="C8" s="5"/>
      <c r="D8" s="5"/>
      <c r="E8" s="5"/>
      <c r="F8" s="5"/>
      <c r="G8" s="5"/>
      <c r="H8" s="5">
        <v>3</v>
      </c>
      <c r="I8" s="5">
        <v>415</v>
      </c>
      <c r="J8" s="5"/>
    </row>
    <row r="9" spans="1:10">
      <c r="A9" s="4">
        <v>41548</v>
      </c>
      <c r="B9" s="5">
        <v>196811</v>
      </c>
      <c r="C9" s="5"/>
      <c r="D9" s="5"/>
      <c r="E9" s="5"/>
      <c r="F9" s="5"/>
      <c r="G9" s="5"/>
      <c r="H9" s="5">
        <v>101</v>
      </c>
      <c r="I9" s="5">
        <v>264</v>
      </c>
      <c r="J9" s="5"/>
    </row>
    <row r="10" spans="1:10">
      <c r="A10" s="4">
        <v>41579</v>
      </c>
      <c r="B10" s="5">
        <v>166832</v>
      </c>
      <c r="C10" s="5"/>
      <c r="D10" s="5"/>
      <c r="E10" s="5"/>
      <c r="F10" s="5"/>
      <c r="G10" s="5"/>
      <c r="H10" s="5">
        <v>428</v>
      </c>
      <c r="I10" s="5">
        <v>194</v>
      </c>
      <c r="J10" s="5"/>
    </row>
    <row r="11" spans="1:10">
      <c r="A11" s="4">
        <v>41609</v>
      </c>
      <c r="B11" s="5">
        <v>168385</v>
      </c>
      <c r="C11" s="5"/>
      <c r="D11" s="5"/>
      <c r="E11" s="5"/>
      <c r="F11" s="5"/>
      <c r="G11" s="5"/>
      <c r="H11" s="5">
        <v>784</v>
      </c>
      <c r="I11" s="5">
        <v>147</v>
      </c>
      <c r="J11" s="5"/>
    </row>
    <row r="12" spans="1:10">
      <c r="A12" s="4">
        <v>41640</v>
      </c>
      <c r="B12" s="5">
        <v>177113</v>
      </c>
      <c r="C12" s="5"/>
      <c r="D12" s="5"/>
      <c r="E12" s="5"/>
      <c r="F12" s="5"/>
      <c r="G12" s="5"/>
      <c r="H12" s="5">
        <v>842</v>
      </c>
      <c r="I12" s="5">
        <v>203</v>
      </c>
      <c r="J12" s="5"/>
    </row>
    <row r="13" spans="1:10">
      <c r="A13" s="4">
        <v>41671</v>
      </c>
      <c r="B13" s="5">
        <v>151268</v>
      </c>
      <c r="C13" s="5"/>
      <c r="D13" s="5"/>
      <c r="E13" s="5"/>
      <c r="F13" s="5"/>
      <c r="G13" s="5"/>
      <c r="H13" s="5">
        <v>604</v>
      </c>
      <c r="I13" s="5">
        <v>178</v>
      </c>
      <c r="J13" s="5"/>
    </row>
    <row r="14" spans="1:10">
      <c r="A14" s="4">
        <v>41699</v>
      </c>
      <c r="B14" s="5">
        <v>198916</v>
      </c>
      <c r="C14" s="5"/>
      <c r="D14" s="5"/>
      <c r="E14" s="5"/>
      <c r="F14" s="5"/>
      <c r="G14" s="5"/>
      <c r="H14" s="5">
        <v>734</v>
      </c>
      <c r="I14" s="5">
        <v>194</v>
      </c>
      <c r="J14" s="5"/>
    </row>
    <row r="15" spans="1:10">
      <c r="A15" s="4">
        <v>41730</v>
      </c>
      <c r="B15" s="5">
        <v>190232</v>
      </c>
      <c r="C15" s="5"/>
      <c r="D15" s="5"/>
      <c r="E15" s="5"/>
      <c r="F15" s="5"/>
      <c r="G15" s="5"/>
      <c r="H15" s="5">
        <v>570</v>
      </c>
      <c r="I15" s="5">
        <v>211</v>
      </c>
      <c r="J15" s="5"/>
    </row>
    <row r="16" spans="1:10">
      <c r="A16" s="4">
        <v>41760</v>
      </c>
      <c r="B16" s="5">
        <v>220616</v>
      </c>
      <c r="C16" s="5"/>
      <c r="D16" s="5"/>
      <c r="E16" s="5"/>
      <c r="F16" s="5">
        <f>0.6*'RO CW &amp; Graphics'!D58</f>
        <v>318.59999999999997</v>
      </c>
      <c r="G16" s="5">
        <f>0.4*'RO CW &amp; Graphics'!D58</f>
        <v>212.4</v>
      </c>
      <c r="H16" s="5">
        <v>24</v>
      </c>
      <c r="I16" s="5">
        <v>496</v>
      </c>
      <c r="J16" s="5"/>
    </row>
    <row r="17" spans="1:10">
      <c r="A17" s="4">
        <v>41791</v>
      </c>
      <c r="B17" s="5">
        <v>302801</v>
      </c>
      <c r="C17" s="5"/>
      <c r="D17" s="5"/>
      <c r="E17" s="5"/>
      <c r="F17" s="5"/>
      <c r="G17" s="5"/>
      <c r="H17" s="5">
        <v>9</v>
      </c>
      <c r="I17" s="5">
        <v>1782</v>
      </c>
      <c r="J17" s="5"/>
    </row>
    <row r="18" spans="1:10">
      <c r="A18" s="4">
        <v>41821</v>
      </c>
      <c r="B18" s="5">
        <v>324812</v>
      </c>
      <c r="C18" s="250"/>
      <c r="D18" s="250"/>
      <c r="E18" s="250"/>
      <c r="F18" s="250"/>
      <c r="G18" s="250"/>
      <c r="H18" s="23">
        <v>11</v>
      </c>
      <c r="I18" s="5">
        <v>1092</v>
      </c>
      <c r="J18" s="5"/>
    </row>
    <row r="19" spans="1:10">
      <c r="A19" s="4">
        <v>41852</v>
      </c>
      <c r="B19" s="5">
        <v>312094</v>
      </c>
      <c r="C19" s="5"/>
      <c r="D19" s="5"/>
      <c r="E19" s="5"/>
      <c r="F19" s="5"/>
      <c r="G19" s="5"/>
      <c r="H19" s="5">
        <v>13</v>
      </c>
      <c r="I19" s="5">
        <v>1044</v>
      </c>
      <c r="J19" s="5"/>
    </row>
    <row r="20" spans="1:10">
      <c r="A20" s="4">
        <v>41883</v>
      </c>
      <c r="B20" s="5">
        <v>251856</v>
      </c>
      <c r="C20" s="5"/>
      <c r="D20" s="5"/>
      <c r="E20" s="5"/>
      <c r="F20" s="5"/>
      <c r="G20" s="5"/>
      <c r="H20" s="5">
        <v>10</v>
      </c>
      <c r="I20" s="5">
        <v>682</v>
      </c>
      <c r="J20" s="5"/>
    </row>
    <row r="21" spans="1:10">
      <c r="A21" s="4">
        <v>41913</v>
      </c>
      <c r="B21" s="5">
        <v>188685</v>
      </c>
      <c r="C21" s="5"/>
      <c r="D21" s="5"/>
      <c r="E21" s="5"/>
      <c r="F21" s="5"/>
      <c r="G21" s="5"/>
      <c r="H21" s="5">
        <v>100</v>
      </c>
      <c r="I21" s="5">
        <v>290</v>
      </c>
      <c r="J21" s="5"/>
    </row>
    <row r="22" spans="1:10">
      <c r="A22" s="4">
        <v>41944</v>
      </c>
      <c r="B22" s="5">
        <v>157768</v>
      </c>
      <c r="C22" s="5"/>
      <c r="D22" s="5"/>
      <c r="E22" s="5"/>
      <c r="F22" s="5"/>
      <c r="G22" s="5"/>
      <c r="H22" s="5">
        <v>266</v>
      </c>
      <c r="I22" s="5">
        <v>151</v>
      </c>
      <c r="J22" s="5"/>
    </row>
    <row r="23" spans="1:10">
      <c r="A23" s="4">
        <v>41974</v>
      </c>
      <c r="B23" s="5">
        <v>157565</v>
      </c>
      <c r="C23" s="5"/>
      <c r="D23" s="5"/>
      <c r="E23" s="5"/>
      <c r="F23" s="5"/>
      <c r="G23" s="5"/>
      <c r="H23" s="5">
        <v>453</v>
      </c>
      <c r="I23" s="5">
        <v>130</v>
      </c>
      <c r="J23" s="5"/>
    </row>
    <row r="24" spans="1:10">
      <c r="A24" s="4">
        <v>42005</v>
      </c>
      <c r="B24" s="5">
        <v>150418</v>
      </c>
      <c r="C24" s="250"/>
      <c r="D24" s="250"/>
      <c r="E24" s="250"/>
      <c r="F24" s="250"/>
      <c r="G24" s="250"/>
      <c r="H24" s="23">
        <v>679</v>
      </c>
      <c r="I24" s="5">
        <v>149</v>
      </c>
      <c r="J24" s="5"/>
    </row>
    <row r="25" spans="1:10">
      <c r="A25" s="4">
        <v>42036</v>
      </c>
      <c r="B25" s="5">
        <v>135849</v>
      </c>
      <c r="C25" s="5"/>
      <c r="D25" s="5"/>
      <c r="E25" s="5"/>
      <c r="F25" s="5"/>
      <c r="G25" s="5"/>
      <c r="H25" s="5">
        <v>657</v>
      </c>
      <c r="I25" s="5">
        <v>143</v>
      </c>
      <c r="J25" s="5"/>
    </row>
    <row r="26" spans="1:10">
      <c r="A26" s="4">
        <v>42064</v>
      </c>
      <c r="B26" s="5">
        <v>162253</v>
      </c>
      <c r="C26" s="5"/>
      <c r="D26" s="5"/>
      <c r="E26" s="5"/>
      <c r="F26" s="5"/>
      <c r="G26" s="5"/>
      <c r="H26" s="5">
        <v>494</v>
      </c>
      <c r="I26" s="5">
        <v>163</v>
      </c>
      <c r="J26" s="5"/>
    </row>
    <row r="27" spans="1:10">
      <c r="A27" s="4">
        <v>42095</v>
      </c>
      <c r="B27" s="5">
        <v>160805</v>
      </c>
      <c r="C27" s="5"/>
      <c r="D27" s="5"/>
      <c r="E27" s="5"/>
      <c r="F27" s="5"/>
      <c r="G27" s="5"/>
      <c r="H27" s="5">
        <v>200</v>
      </c>
      <c r="I27" s="5">
        <v>170</v>
      </c>
      <c r="J27" s="5"/>
    </row>
    <row r="28" spans="1:10">
      <c r="A28" s="4">
        <v>42125</v>
      </c>
      <c r="B28" s="6"/>
      <c r="C28" s="6"/>
      <c r="D28" s="6"/>
      <c r="E28" s="6"/>
      <c r="F28" s="6"/>
      <c r="G28" s="6"/>
      <c r="H28" s="5"/>
      <c r="I28" s="6"/>
      <c r="J28" s="6"/>
    </row>
    <row r="29" spans="1:10">
      <c r="A29" s="4">
        <v>42156</v>
      </c>
      <c r="B29" s="6"/>
      <c r="C29" s="6"/>
      <c r="D29" s="6"/>
      <c r="E29" s="6"/>
      <c r="F29" s="6"/>
      <c r="G29" s="6"/>
      <c r="H29" s="5"/>
      <c r="I29" s="6"/>
      <c r="J29" s="6"/>
    </row>
    <row r="30" spans="1:10">
      <c r="A30" s="4">
        <v>42186</v>
      </c>
      <c r="B30" s="6"/>
      <c r="C30" s="6"/>
      <c r="D30" s="6"/>
      <c r="E30" s="6"/>
      <c r="F30" s="6"/>
      <c r="G30" s="6"/>
      <c r="H30" s="5"/>
      <c r="I30" s="6"/>
      <c r="J30" s="6"/>
    </row>
    <row r="31" spans="1:10">
      <c r="A31" s="4">
        <v>42217</v>
      </c>
      <c r="B31" s="6"/>
      <c r="C31" s="6"/>
      <c r="D31" s="6"/>
      <c r="E31" s="6"/>
      <c r="F31" s="6"/>
      <c r="G31" s="6"/>
      <c r="H31" s="5"/>
      <c r="I31" s="6"/>
      <c r="J31" s="6"/>
    </row>
    <row r="32" spans="1:10">
      <c r="A32" s="4">
        <v>42248</v>
      </c>
      <c r="B32" s="6"/>
      <c r="C32" s="6"/>
      <c r="D32" s="6"/>
      <c r="E32" s="6"/>
      <c r="F32" s="6"/>
      <c r="G32" s="6"/>
      <c r="H32" s="5"/>
      <c r="I32" s="6"/>
      <c r="J32" s="6"/>
    </row>
    <row r="33" spans="1:10">
      <c r="A33" s="4">
        <v>42278</v>
      </c>
      <c r="B33" s="6"/>
      <c r="C33" s="6"/>
      <c r="D33" s="6"/>
      <c r="E33" s="6"/>
      <c r="F33" s="6"/>
      <c r="G33" s="6"/>
      <c r="H33" s="5"/>
      <c r="I33" s="6"/>
      <c r="J33" s="6"/>
    </row>
    <row r="34" spans="1:10">
      <c r="A34" s="4">
        <v>42309</v>
      </c>
      <c r="B34" s="6"/>
      <c r="C34" s="6"/>
      <c r="D34" s="6"/>
      <c r="E34" s="6"/>
      <c r="F34" s="6"/>
      <c r="G34" s="6"/>
      <c r="H34" s="5"/>
      <c r="I34" s="6"/>
      <c r="J34" s="6"/>
    </row>
    <row r="35" spans="1:10">
      <c r="A35" s="4">
        <v>42339</v>
      </c>
      <c r="B35" s="6"/>
      <c r="C35" s="6"/>
      <c r="D35" s="6"/>
      <c r="E35" s="6"/>
      <c r="F35" s="6"/>
      <c r="G35" s="6"/>
      <c r="H35" s="5"/>
      <c r="I35" s="6"/>
      <c r="J35" s="6"/>
    </row>
    <row r="36" spans="1:10">
      <c r="A36" s="7" t="s">
        <v>15</v>
      </c>
      <c r="B36" s="8">
        <f>SUM(B12:B23)</f>
        <v>2633726</v>
      </c>
      <c r="C36" s="8"/>
      <c r="D36" s="8"/>
      <c r="E36" s="8"/>
      <c r="F36" s="8"/>
      <c r="G36" s="8"/>
      <c r="H36" s="8">
        <f t="shared" ref="H36:I36" si="0">SUM(H12:H23)</f>
        <v>3636</v>
      </c>
      <c r="I36" s="8">
        <f t="shared" si="0"/>
        <v>6453</v>
      </c>
      <c r="J36" s="8">
        <f>SUM(J12:J23)</f>
        <v>0</v>
      </c>
    </row>
    <row r="37" spans="1:10">
      <c r="A37" s="78" t="s">
        <v>145</v>
      </c>
      <c r="B37" s="81">
        <f>SUM(B4:B15)</f>
        <v>2624796</v>
      </c>
      <c r="C37" s="81"/>
      <c r="D37" s="81"/>
      <c r="E37" s="81"/>
      <c r="F37" s="81"/>
      <c r="G37" s="81"/>
      <c r="H37" s="81">
        <f t="shared" ref="H37:J37" si="1">SUM(H4:H15)</f>
        <v>4083</v>
      </c>
      <c r="I37" s="81">
        <f t="shared" si="1"/>
        <v>6347</v>
      </c>
      <c r="J37" s="81">
        <f t="shared" si="1"/>
        <v>0</v>
      </c>
    </row>
    <row r="38" spans="1:10">
      <c r="A38" s="78" t="s">
        <v>144</v>
      </c>
      <c r="B38" s="81">
        <f>SUM(B16:B27)</f>
        <v>2525522</v>
      </c>
      <c r="C38" s="81"/>
      <c r="D38" s="81"/>
      <c r="E38" s="81"/>
      <c r="F38" s="81"/>
      <c r="G38" s="81"/>
      <c r="H38" s="81">
        <f t="shared" ref="H38:J38" si="2">SUM(H16:H27)</f>
        <v>2916</v>
      </c>
      <c r="I38" s="81">
        <f t="shared" si="2"/>
        <v>6292</v>
      </c>
      <c r="J38" s="81">
        <f t="shared" si="2"/>
        <v>0</v>
      </c>
    </row>
  </sheetData>
  <conditionalFormatting sqref="B5:J5 I15:J15 B4:G4 I4:J4 B7:J14 B6:G6 I6:J6 B15:E15 B16:J36">
    <cfRule type="expression" dxfId="11" priority="5">
      <formula>MOD(ROW(),2)=1</formula>
    </cfRule>
  </conditionalFormatting>
  <conditionalFormatting sqref="H15">
    <cfRule type="expression" dxfId="10" priority="4">
      <formula>MOD(ROW(),2)=1</formula>
    </cfRule>
  </conditionalFormatting>
  <conditionalFormatting sqref="B37:J38">
    <cfRule type="expression" dxfId="9" priority="2">
      <formula>MOD(ROW(),2)=1</formula>
    </cfRule>
  </conditionalFormatting>
  <conditionalFormatting sqref="F15:G15">
    <cfRule type="expression" dxfId="8" priority="1">
      <formula>MOD(ROW(),2)=1</formula>
    </cfRule>
  </conditionalFormatting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B38"/>
  <sheetViews>
    <sheetView zoomScaleNormal="100" workbookViewId="0">
      <pane xSplit="35475" topLeftCell="J1"/>
      <selection activeCell="A37" sqref="A37:B38"/>
      <selection pane="topRight"/>
    </sheetView>
  </sheetViews>
  <sheetFormatPr defaultColWidth="9.140625" defaultRowHeight="15"/>
  <cols>
    <col min="1" max="1" width="10.28515625" style="31" customWidth="1"/>
    <col min="2" max="2" width="16" style="31" customWidth="1"/>
    <col min="3" max="16384" width="9.140625" style="31"/>
  </cols>
  <sheetData>
    <row r="1" spans="1:2">
      <c r="A1" s="21" t="s">
        <v>65</v>
      </c>
    </row>
    <row r="3" spans="1:2">
      <c r="A3" s="9" t="s">
        <v>14</v>
      </c>
      <c r="B3" s="9" t="s">
        <v>33</v>
      </c>
    </row>
    <row r="4" spans="1:2">
      <c r="A4" s="4">
        <v>41395</v>
      </c>
      <c r="B4" s="5">
        <v>28</v>
      </c>
    </row>
    <row r="5" spans="1:2">
      <c r="A5" s="4">
        <v>41426</v>
      </c>
      <c r="B5" s="5">
        <v>24</v>
      </c>
    </row>
    <row r="6" spans="1:2">
      <c r="A6" s="4">
        <v>41456</v>
      </c>
      <c r="B6" s="5">
        <v>8</v>
      </c>
    </row>
    <row r="7" spans="1:2">
      <c r="A7" s="4">
        <v>41487</v>
      </c>
      <c r="B7" s="5">
        <v>0</v>
      </c>
    </row>
    <row r="8" spans="1:2">
      <c r="A8" s="4">
        <v>41518</v>
      </c>
      <c r="B8" s="5">
        <v>0</v>
      </c>
    </row>
    <row r="9" spans="1:2">
      <c r="A9" s="4">
        <v>41548</v>
      </c>
      <c r="B9" s="5">
        <v>10</v>
      </c>
    </row>
    <row r="10" spans="1:2">
      <c r="A10" s="4">
        <v>41579</v>
      </c>
      <c r="B10" s="5">
        <v>251</v>
      </c>
    </row>
    <row r="11" spans="1:2">
      <c r="A11" s="4">
        <v>41609</v>
      </c>
      <c r="B11" s="5">
        <v>315</v>
      </c>
    </row>
    <row r="12" spans="1:2">
      <c r="A12" s="4">
        <v>41640</v>
      </c>
      <c r="B12" s="5">
        <v>406</v>
      </c>
    </row>
    <row r="13" spans="1:2">
      <c r="A13" s="4">
        <v>41671</v>
      </c>
      <c r="B13" s="5">
        <v>303</v>
      </c>
    </row>
    <row r="14" spans="1:2">
      <c r="A14" s="4">
        <v>41699</v>
      </c>
      <c r="B14" s="5">
        <v>296</v>
      </c>
    </row>
    <row r="15" spans="1:2">
      <c r="A15" s="4">
        <v>41730</v>
      </c>
      <c r="B15" s="5">
        <v>29</v>
      </c>
    </row>
    <row r="16" spans="1:2">
      <c r="A16" s="4">
        <v>41760</v>
      </c>
      <c r="B16" s="5">
        <v>6</v>
      </c>
    </row>
    <row r="17" spans="1:2">
      <c r="A17" s="4">
        <v>41791</v>
      </c>
      <c r="B17" s="5">
        <v>0</v>
      </c>
    </row>
    <row r="18" spans="1:2">
      <c r="A18" s="4">
        <v>41821</v>
      </c>
      <c r="B18" s="5">
        <v>0</v>
      </c>
    </row>
    <row r="19" spans="1:2">
      <c r="A19" s="4">
        <v>41852</v>
      </c>
      <c r="B19" s="5">
        <v>0</v>
      </c>
    </row>
    <row r="20" spans="1:2">
      <c r="A20" s="4">
        <v>41883</v>
      </c>
      <c r="B20" s="5">
        <v>0</v>
      </c>
    </row>
    <row r="21" spans="1:2">
      <c r="A21" s="4">
        <v>41913</v>
      </c>
      <c r="B21" s="5">
        <v>5</v>
      </c>
    </row>
    <row r="22" spans="1:2">
      <c r="A22" s="4">
        <v>41944</v>
      </c>
      <c r="B22" s="5">
        <v>77</v>
      </c>
    </row>
    <row r="23" spans="1:2">
      <c r="A23" s="4">
        <v>41974</v>
      </c>
      <c r="B23" s="5">
        <v>233</v>
      </c>
    </row>
    <row r="24" spans="1:2">
      <c r="A24" s="4">
        <v>42005</v>
      </c>
      <c r="B24" s="5">
        <v>450</v>
      </c>
    </row>
    <row r="25" spans="1:2">
      <c r="A25" s="4">
        <v>42036</v>
      </c>
      <c r="B25" s="5">
        <v>399</v>
      </c>
    </row>
    <row r="26" spans="1:2">
      <c r="A26" s="4">
        <v>42064</v>
      </c>
      <c r="B26" s="5">
        <v>232</v>
      </c>
    </row>
    <row r="27" spans="1:2">
      <c r="A27" s="4">
        <v>42095</v>
      </c>
      <c r="B27" s="5">
        <v>49</v>
      </c>
    </row>
    <row r="28" spans="1:2">
      <c r="A28" s="4">
        <v>42125</v>
      </c>
      <c r="B28" s="6"/>
    </row>
    <row r="29" spans="1:2">
      <c r="A29" s="4">
        <v>42156</v>
      </c>
      <c r="B29" s="6"/>
    </row>
    <row r="30" spans="1:2">
      <c r="A30" s="4">
        <v>42186</v>
      </c>
      <c r="B30" s="6"/>
    </row>
    <row r="31" spans="1:2">
      <c r="A31" s="4">
        <v>42217</v>
      </c>
      <c r="B31" s="6"/>
    </row>
    <row r="32" spans="1:2">
      <c r="A32" s="4">
        <v>42248</v>
      </c>
      <c r="B32" s="6"/>
    </row>
    <row r="33" spans="1:2">
      <c r="A33" s="4">
        <v>42278</v>
      </c>
      <c r="B33" s="6"/>
    </row>
    <row r="34" spans="1:2">
      <c r="A34" s="4">
        <v>42309</v>
      </c>
      <c r="B34" s="6"/>
    </row>
    <row r="35" spans="1:2">
      <c r="A35" s="4">
        <v>42339</v>
      </c>
      <c r="B35" s="6"/>
    </row>
    <row r="36" spans="1:2">
      <c r="A36" s="7" t="s">
        <v>15</v>
      </c>
      <c r="B36" s="8">
        <f>SUM(B12:B23)</f>
        <v>1355</v>
      </c>
    </row>
    <row r="37" spans="1:2">
      <c r="A37" s="78" t="s">
        <v>145</v>
      </c>
      <c r="B37" s="81">
        <f>SUM(B4:B15)</f>
        <v>1670</v>
      </c>
    </row>
    <row r="38" spans="1:2">
      <c r="A38" s="78" t="s">
        <v>144</v>
      </c>
      <c r="B38" s="81">
        <f>SUM(B16:B27)</f>
        <v>1451</v>
      </c>
    </row>
  </sheetData>
  <conditionalFormatting sqref="B4:B36">
    <cfRule type="expression" dxfId="7" priority="3">
      <formula>MOD(ROW(),2)=1</formula>
    </cfRule>
  </conditionalFormatting>
  <conditionalFormatting sqref="B37:B38">
    <cfRule type="expression" dxfId="6" priority="1">
      <formula>MOD(ROW(),2)=1</formula>
    </cfRule>
  </conditionalFormatting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B38"/>
  <sheetViews>
    <sheetView zoomScaleNormal="100" workbookViewId="0">
      <pane xSplit="35475" topLeftCell="J1"/>
      <selection activeCell="A37" sqref="A37:B38"/>
      <selection pane="topRight"/>
    </sheetView>
  </sheetViews>
  <sheetFormatPr defaultColWidth="9.140625" defaultRowHeight="15"/>
  <cols>
    <col min="1" max="1" width="10.28515625" style="31" customWidth="1"/>
    <col min="2" max="2" width="16" style="31" customWidth="1"/>
    <col min="3" max="16384" width="9.140625" style="31"/>
  </cols>
  <sheetData>
    <row r="1" spans="1:2">
      <c r="A1" s="21" t="s">
        <v>96</v>
      </c>
    </row>
    <row r="3" spans="1:2">
      <c r="A3" s="9" t="s">
        <v>14</v>
      </c>
      <c r="B3" s="9" t="s">
        <v>33</v>
      </c>
    </row>
    <row r="4" spans="1:2">
      <c r="A4" s="4">
        <v>41395</v>
      </c>
      <c r="B4" s="5">
        <v>86</v>
      </c>
    </row>
    <row r="5" spans="1:2">
      <c r="A5" s="4">
        <v>41426</v>
      </c>
      <c r="B5" s="5">
        <v>30</v>
      </c>
    </row>
    <row r="6" spans="1:2">
      <c r="A6" s="4">
        <v>41456</v>
      </c>
      <c r="B6" s="5">
        <v>0</v>
      </c>
    </row>
    <row r="7" spans="1:2">
      <c r="A7" s="4">
        <v>41487</v>
      </c>
      <c r="B7" s="5">
        <v>19</v>
      </c>
    </row>
    <row r="8" spans="1:2">
      <c r="A8" s="4">
        <v>41518</v>
      </c>
      <c r="B8" s="5">
        <v>19</v>
      </c>
    </row>
    <row r="9" spans="1:2">
      <c r="A9" s="4">
        <v>41548</v>
      </c>
      <c r="B9" s="5">
        <v>492</v>
      </c>
    </row>
    <row r="10" spans="1:2">
      <c r="A10" s="4">
        <v>41579</v>
      </c>
      <c r="B10" s="5">
        <v>2212</v>
      </c>
    </row>
    <row r="11" spans="1:2">
      <c r="A11" s="4">
        <v>41609</v>
      </c>
      <c r="B11" s="5">
        <v>4630</v>
      </c>
    </row>
    <row r="12" spans="1:2">
      <c r="A12" s="4">
        <v>41640</v>
      </c>
      <c r="B12" s="5">
        <v>3057</v>
      </c>
    </row>
    <row r="13" spans="1:2">
      <c r="A13" s="4">
        <v>41671</v>
      </c>
      <c r="B13" s="5">
        <v>3791</v>
      </c>
    </row>
    <row r="14" spans="1:2">
      <c r="A14" s="4">
        <v>41699</v>
      </c>
      <c r="B14" s="5">
        <v>2160</v>
      </c>
    </row>
    <row r="15" spans="1:2">
      <c r="A15" s="4">
        <v>41730</v>
      </c>
      <c r="B15" s="5">
        <v>1451</v>
      </c>
    </row>
    <row r="16" spans="1:2">
      <c r="A16" s="4">
        <v>41760</v>
      </c>
      <c r="B16" s="5">
        <v>181</v>
      </c>
    </row>
    <row r="17" spans="1:2">
      <c r="A17" s="4">
        <v>41791</v>
      </c>
      <c r="B17" s="5">
        <v>0</v>
      </c>
    </row>
    <row r="18" spans="1:2">
      <c r="A18" s="4">
        <v>41821</v>
      </c>
      <c r="B18" s="5">
        <v>0</v>
      </c>
    </row>
    <row r="19" spans="1:2">
      <c r="A19" s="4">
        <v>41852</v>
      </c>
      <c r="B19" s="5">
        <v>0</v>
      </c>
    </row>
    <row r="20" spans="1:2">
      <c r="A20" s="4">
        <v>41883</v>
      </c>
      <c r="B20" s="5">
        <v>79</v>
      </c>
    </row>
    <row r="21" spans="1:2">
      <c r="A21" s="4">
        <v>41913</v>
      </c>
      <c r="B21" s="5">
        <v>417</v>
      </c>
    </row>
    <row r="22" spans="1:2">
      <c r="A22" s="4">
        <v>41944</v>
      </c>
      <c r="B22" s="5">
        <v>2048</v>
      </c>
    </row>
    <row r="23" spans="1:2">
      <c r="A23" s="4">
        <v>41974</v>
      </c>
      <c r="B23" s="5">
        <v>3361</v>
      </c>
    </row>
    <row r="24" spans="1:2">
      <c r="A24" s="4">
        <v>42005</v>
      </c>
      <c r="B24" s="5">
        <v>3423</v>
      </c>
    </row>
    <row r="25" spans="1:2">
      <c r="A25" s="4">
        <v>42036</v>
      </c>
      <c r="B25" s="5">
        <v>4627</v>
      </c>
    </row>
    <row r="26" spans="1:2">
      <c r="A26" s="4">
        <v>42064</v>
      </c>
      <c r="B26" s="5">
        <v>2332</v>
      </c>
    </row>
    <row r="27" spans="1:2">
      <c r="A27" s="4">
        <v>42095</v>
      </c>
      <c r="B27" s="5">
        <v>1144</v>
      </c>
    </row>
    <row r="28" spans="1:2">
      <c r="A28" s="4">
        <v>42125</v>
      </c>
      <c r="B28" s="6"/>
    </row>
    <row r="29" spans="1:2">
      <c r="A29" s="4">
        <v>42156</v>
      </c>
      <c r="B29" s="6"/>
    </row>
    <row r="30" spans="1:2">
      <c r="A30" s="4">
        <v>42186</v>
      </c>
      <c r="B30" s="6"/>
    </row>
    <row r="31" spans="1:2">
      <c r="A31" s="4">
        <v>42217</v>
      </c>
      <c r="B31" s="6"/>
    </row>
    <row r="32" spans="1:2">
      <c r="A32" s="4">
        <v>42248</v>
      </c>
      <c r="B32" s="6"/>
    </row>
    <row r="33" spans="1:2">
      <c r="A33" s="4">
        <v>42278</v>
      </c>
      <c r="B33" s="6"/>
    </row>
    <row r="34" spans="1:2">
      <c r="A34" s="4">
        <v>42309</v>
      </c>
      <c r="B34" s="6"/>
    </row>
    <row r="35" spans="1:2">
      <c r="A35" s="4">
        <v>42339</v>
      </c>
      <c r="B35" s="6"/>
    </row>
    <row r="36" spans="1:2">
      <c r="A36" s="7" t="s">
        <v>15</v>
      </c>
      <c r="B36" s="8">
        <f>SUM(B12:B23)</f>
        <v>16545</v>
      </c>
    </row>
    <row r="37" spans="1:2">
      <c r="A37" s="78" t="s">
        <v>145</v>
      </c>
      <c r="B37" s="81">
        <f>SUM(B4:B15)</f>
        <v>17947</v>
      </c>
    </row>
    <row r="38" spans="1:2">
      <c r="A38" s="78" t="s">
        <v>144</v>
      </c>
      <c r="B38" s="81">
        <f>SUM(B16:B27)</f>
        <v>17612</v>
      </c>
    </row>
  </sheetData>
  <conditionalFormatting sqref="B4:B36">
    <cfRule type="expression" dxfId="5" priority="2">
      <formula>MOD(ROW(),2)=1</formula>
    </cfRule>
  </conditionalFormatting>
  <conditionalFormatting sqref="B37:B38">
    <cfRule type="expression" dxfId="4" priority="1">
      <formula>MOD(ROW(),2)=1</formula>
    </cfRule>
  </conditionalFormatting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F38"/>
  <sheetViews>
    <sheetView zoomScaleNormal="100" workbookViewId="0">
      <selection activeCell="E38" sqref="E38"/>
    </sheetView>
  </sheetViews>
  <sheetFormatPr defaultColWidth="9.140625" defaultRowHeight="15"/>
  <cols>
    <col min="1" max="1" width="10.28515625" style="31" customWidth="1"/>
    <col min="2" max="2" width="13.140625" style="31" customWidth="1"/>
    <col min="3" max="3" width="18.140625" style="31" customWidth="1"/>
    <col min="4" max="4" width="14.7109375" style="31" customWidth="1"/>
    <col min="5" max="6" width="16" style="31" customWidth="1"/>
    <col min="7" max="16384" width="9.140625" style="31"/>
  </cols>
  <sheetData>
    <row r="1" spans="1:6">
      <c r="A1" s="21" t="s">
        <v>67</v>
      </c>
    </row>
    <row r="3" spans="1:6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  <c r="F3" s="9" t="s">
        <v>97</v>
      </c>
    </row>
    <row r="4" spans="1:6">
      <c r="A4" s="4">
        <v>41395</v>
      </c>
      <c r="B4" s="5"/>
      <c r="C4" s="41">
        <v>9792</v>
      </c>
      <c r="D4" s="5">
        <v>1696</v>
      </c>
      <c r="E4" s="5">
        <v>424409</v>
      </c>
      <c r="F4" s="5"/>
    </row>
    <row r="5" spans="1:6">
      <c r="A5" s="4">
        <v>41426</v>
      </c>
      <c r="B5" s="5"/>
      <c r="C5" s="5">
        <v>7737</v>
      </c>
      <c r="D5" s="5">
        <v>1556</v>
      </c>
      <c r="E5" s="5">
        <v>263081</v>
      </c>
      <c r="F5" s="5"/>
    </row>
    <row r="6" spans="1:6">
      <c r="A6" s="4">
        <v>41456</v>
      </c>
      <c r="B6" s="5"/>
      <c r="C6" s="41">
        <v>661</v>
      </c>
      <c r="D6" s="5">
        <v>1642</v>
      </c>
      <c r="E6" s="5">
        <v>251552</v>
      </c>
      <c r="F6" s="5"/>
    </row>
    <row r="7" spans="1:6">
      <c r="A7" s="4">
        <v>41487</v>
      </c>
      <c r="B7" s="5"/>
      <c r="C7" s="5">
        <v>6533</v>
      </c>
      <c r="D7" s="5">
        <v>1616</v>
      </c>
      <c r="E7" s="5">
        <v>292740</v>
      </c>
      <c r="F7" s="5"/>
    </row>
    <row r="8" spans="1:6">
      <c r="A8" s="4">
        <v>41518</v>
      </c>
      <c r="B8" s="5"/>
      <c r="C8" s="5">
        <v>9192</v>
      </c>
      <c r="D8" s="5">
        <v>1654</v>
      </c>
      <c r="E8" s="5">
        <v>292740</v>
      </c>
      <c r="F8" s="5"/>
    </row>
    <row r="9" spans="1:6">
      <c r="A9" s="4">
        <v>41548</v>
      </c>
      <c r="B9" s="5"/>
      <c r="C9" s="5">
        <v>15475</v>
      </c>
      <c r="D9" s="5">
        <v>1638</v>
      </c>
      <c r="E9" s="5">
        <v>550184</v>
      </c>
      <c r="F9" s="5"/>
    </row>
    <row r="10" spans="1:6">
      <c r="A10" s="4">
        <v>41579</v>
      </c>
      <c r="B10" s="5"/>
      <c r="C10" s="5">
        <v>30656</v>
      </c>
      <c r="D10" s="5">
        <v>1645</v>
      </c>
      <c r="E10" s="5">
        <v>1197449</v>
      </c>
      <c r="F10" s="5"/>
    </row>
    <row r="11" spans="1:6">
      <c r="A11" s="4">
        <v>41609</v>
      </c>
      <c r="B11" s="5"/>
      <c r="C11" s="5">
        <v>43382</v>
      </c>
      <c r="D11" s="5">
        <v>1129</v>
      </c>
      <c r="E11" s="5">
        <v>1185806</v>
      </c>
      <c r="F11" s="5">
        <v>195649.2</v>
      </c>
    </row>
    <row r="12" spans="1:6">
      <c r="A12" s="4">
        <v>41640</v>
      </c>
      <c r="B12" s="5"/>
      <c r="C12" s="5">
        <v>46802</v>
      </c>
      <c r="D12" s="5">
        <v>1687</v>
      </c>
      <c r="E12" s="5">
        <v>1159801</v>
      </c>
      <c r="F12" s="5">
        <v>192991</v>
      </c>
    </row>
    <row r="13" spans="1:6">
      <c r="A13" s="4">
        <v>41671</v>
      </c>
      <c r="B13" s="5"/>
      <c r="C13" s="5">
        <v>37566</v>
      </c>
      <c r="D13" s="5">
        <v>1446</v>
      </c>
      <c r="E13" s="5">
        <v>1316341</v>
      </c>
      <c r="F13" s="5"/>
    </row>
    <row r="14" spans="1:6">
      <c r="A14" s="4">
        <v>41699</v>
      </c>
      <c r="B14" s="5"/>
      <c r="C14" s="5">
        <v>33254</v>
      </c>
      <c r="D14" s="5">
        <v>1555</v>
      </c>
      <c r="E14" s="5">
        <v>1059718</v>
      </c>
      <c r="F14" s="5"/>
    </row>
    <row r="15" spans="1:6">
      <c r="A15" s="4">
        <v>41730</v>
      </c>
      <c r="B15" s="5"/>
      <c r="C15" s="5">
        <v>23711</v>
      </c>
      <c r="D15" s="5">
        <v>1620</v>
      </c>
      <c r="E15" s="5">
        <v>950911</v>
      </c>
      <c r="F15" s="5"/>
    </row>
    <row r="16" spans="1:6">
      <c r="A16" s="4">
        <v>41760</v>
      </c>
      <c r="B16" s="5"/>
      <c r="C16" s="5">
        <v>12171</v>
      </c>
      <c r="D16" s="5">
        <v>1703</v>
      </c>
      <c r="E16" s="5">
        <v>449564</v>
      </c>
      <c r="F16" s="5"/>
    </row>
    <row r="17" spans="1:6">
      <c r="A17" s="4">
        <v>41791</v>
      </c>
      <c r="B17" s="5"/>
      <c r="C17" s="5">
        <v>6711</v>
      </c>
      <c r="D17" s="5">
        <v>1612</v>
      </c>
      <c r="E17" s="5">
        <v>255461</v>
      </c>
      <c r="F17" s="5"/>
    </row>
    <row r="18" spans="1:6">
      <c r="A18" s="4">
        <v>41821</v>
      </c>
      <c r="B18" s="5"/>
      <c r="C18" s="23">
        <v>6675</v>
      </c>
      <c r="D18" s="5">
        <v>1146</v>
      </c>
      <c r="E18" s="5">
        <v>242062</v>
      </c>
      <c r="F18" s="5"/>
    </row>
    <row r="19" spans="1:6">
      <c r="A19" s="4">
        <v>41852</v>
      </c>
      <c r="B19" s="5"/>
      <c r="C19" s="5">
        <v>6677</v>
      </c>
      <c r="D19" s="5">
        <v>1708</v>
      </c>
      <c r="E19" s="5">
        <v>242374</v>
      </c>
      <c r="F19" s="5"/>
    </row>
    <row r="20" spans="1:6">
      <c r="A20" s="4">
        <v>41883</v>
      </c>
      <c r="B20" s="5"/>
      <c r="C20" s="5">
        <v>8336</v>
      </c>
      <c r="D20" s="5">
        <v>1656</v>
      </c>
      <c r="E20" s="5">
        <v>331691</v>
      </c>
      <c r="F20" s="5"/>
    </row>
    <row r="21" spans="1:6">
      <c r="A21" s="4">
        <v>41913</v>
      </c>
      <c r="B21" s="5"/>
      <c r="C21" s="5">
        <v>14959</v>
      </c>
      <c r="D21" s="5">
        <v>1668</v>
      </c>
      <c r="E21" s="5">
        <v>478855</v>
      </c>
      <c r="F21" s="5"/>
    </row>
    <row r="22" spans="1:6">
      <c r="A22" s="4">
        <v>41944</v>
      </c>
      <c r="B22" s="5"/>
      <c r="C22" s="5">
        <v>30316</v>
      </c>
      <c r="D22" s="5">
        <v>1630</v>
      </c>
      <c r="E22" s="5">
        <v>1006519</v>
      </c>
      <c r="F22" s="5"/>
    </row>
    <row r="23" spans="1:6">
      <c r="A23" s="4">
        <v>41974</v>
      </c>
      <c r="B23" s="5"/>
      <c r="C23" s="5">
        <v>37244</v>
      </c>
      <c r="D23" s="5">
        <v>1699</v>
      </c>
      <c r="E23" s="5">
        <v>1373988</v>
      </c>
      <c r="F23" s="5"/>
    </row>
    <row r="24" spans="1:6">
      <c r="A24" s="4">
        <v>42005</v>
      </c>
      <c r="B24" s="5"/>
      <c r="C24" s="23">
        <v>48782</v>
      </c>
      <c r="D24" s="5">
        <v>1582</v>
      </c>
      <c r="E24" s="5">
        <v>1550584</v>
      </c>
      <c r="F24" s="5"/>
    </row>
    <row r="25" spans="1:6">
      <c r="A25" s="4">
        <v>42036</v>
      </c>
      <c r="B25" s="5"/>
      <c r="C25" s="5">
        <v>46609</v>
      </c>
      <c r="D25" s="5">
        <v>1608</v>
      </c>
      <c r="E25" s="5">
        <v>1791910</v>
      </c>
      <c r="F25" s="5"/>
    </row>
    <row r="26" spans="1:6">
      <c r="A26" s="4">
        <v>42064</v>
      </c>
      <c r="B26" s="5"/>
      <c r="C26" s="5">
        <v>37808</v>
      </c>
      <c r="D26" s="5">
        <v>845</v>
      </c>
      <c r="E26" s="5">
        <v>1160028</v>
      </c>
      <c r="F26" s="5"/>
    </row>
    <row r="27" spans="1:6">
      <c r="A27" s="4">
        <v>42095</v>
      </c>
      <c r="B27" s="5"/>
      <c r="C27" s="5">
        <v>21993</v>
      </c>
      <c r="D27" s="5">
        <v>1654</v>
      </c>
      <c r="E27" s="5">
        <v>813181</v>
      </c>
      <c r="F27" s="5"/>
    </row>
    <row r="28" spans="1:6">
      <c r="A28" s="4">
        <v>42125</v>
      </c>
      <c r="B28" s="6"/>
      <c r="C28" s="5"/>
      <c r="D28" s="6"/>
      <c r="E28" s="6"/>
      <c r="F28" s="6"/>
    </row>
    <row r="29" spans="1:6">
      <c r="A29" s="4">
        <v>42156</v>
      </c>
      <c r="B29" s="6"/>
      <c r="C29" s="5"/>
      <c r="D29" s="6"/>
      <c r="E29" s="6"/>
      <c r="F29" s="6"/>
    </row>
    <row r="30" spans="1:6">
      <c r="A30" s="4">
        <v>42186</v>
      </c>
      <c r="B30" s="6"/>
      <c r="C30" s="5"/>
      <c r="D30" s="6"/>
      <c r="E30" s="6"/>
      <c r="F30" s="6"/>
    </row>
    <row r="31" spans="1:6">
      <c r="A31" s="4">
        <v>42217</v>
      </c>
      <c r="B31" s="6"/>
      <c r="C31" s="5"/>
      <c r="D31" s="6"/>
      <c r="E31" s="6"/>
      <c r="F31" s="6"/>
    </row>
    <row r="32" spans="1:6">
      <c r="A32" s="4">
        <v>42248</v>
      </c>
      <c r="B32" s="6"/>
      <c r="C32" s="5"/>
      <c r="D32" s="6"/>
      <c r="E32" s="6"/>
      <c r="F32" s="6"/>
    </row>
    <row r="33" spans="1:6">
      <c r="A33" s="4">
        <v>42278</v>
      </c>
      <c r="B33" s="6"/>
      <c r="C33" s="5"/>
      <c r="D33" s="6"/>
      <c r="E33" s="6"/>
      <c r="F33" s="6"/>
    </row>
    <row r="34" spans="1:6">
      <c r="A34" s="4">
        <v>42309</v>
      </c>
      <c r="B34" s="6"/>
      <c r="C34" s="5"/>
      <c r="D34" s="6"/>
      <c r="E34" s="6"/>
      <c r="F34" s="6"/>
    </row>
    <row r="35" spans="1:6">
      <c r="A35" s="4">
        <v>42339</v>
      </c>
      <c r="B35" s="6"/>
      <c r="C35" s="5"/>
      <c r="D35" s="6"/>
      <c r="E35" s="6"/>
      <c r="F35" s="6"/>
    </row>
    <row r="36" spans="1:6">
      <c r="A36" s="7" t="s">
        <v>15</v>
      </c>
      <c r="B36" s="8">
        <f>SUM(B12:B23)</f>
        <v>0</v>
      </c>
      <c r="C36" s="8">
        <f t="shared" ref="C36:D36" si="0">SUM(C12:C23)</f>
        <v>264422</v>
      </c>
      <c r="D36" s="8">
        <f t="shared" si="0"/>
        <v>19130</v>
      </c>
      <c r="E36" s="8">
        <f>SUM(E12:E23)</f>
        <v>8867285</v>
      </c>
      <c r="F36" s="8">
        <f>SUM(F12:F23)</f>
        <v>192991</v>
      </c>
    </row>
    <row r="37" spans="1:6">
      <c r="A37" s="78" t="s">
        <v>145</v>
      </c>
      <c r="B37" s="81">
        <f>SUM(B4:B15)</f>
        <v>0</v>
      </c>
      <c r="C37" s="81">
        <f t="shared" ref="C37:E37" si="1">SUM(C4:C15)</f>
        <v>264761</v>
      </c>
      <c r="D37" s="81">
        <f t="shared" si="1"/>
        <v>18884</v>
      </c>
      <c r="E37" s="81">
        <f t="shared" si="1"/>
        <v>8944732</v>
      </c>
      <c r="F37" s="81">
        <f t="shared" ref="F37" si="2">SUM(F4:F15)</f>
        <v>388640.2</v>
      </c>
    </row>
    <row r="38" spans="1:6">
      <c r="A38" s="78" t="s">
        <v>144</v>
      </c>
      <c r="B38" s="81">
        <f>SUM(B16:B27)</f>
        <v>0</v>
      </c>
      <c r="C38" s="81">
        <f t="shared" ref="C38:E38" si="3">SUM(C16:C27)</f>
        <v>278281</v>
      </c>
      <c r="D38" s="81">
        <f t="shared" si="3"/>
        <v>18511</v>
      </c>
      <c r="E38" s="81">
        <f t="shared" si="3"/>
        <v>9696217</v>
      </c>
      <c r="F38" s="81">
        <f t="shared" ref="F38" si="4">SUM(F16:F27)</f>
        <v>0</v>
      </c>
    </row>
  </sheetData>
  <conditionalFormatting sqref="B5:F5 B15 D15:F15 B4 D4:F4 B7:F14 B6 D6:F6 B16:F36">
    <cfRule type="expression" dxfId="3" priority="4">
      <formula>MOD(ROW(),2)=1</formula>
    </cfRule>
  </conditionalFormatting>
  <conditionalFormatting sqref="C15">
    <cfRule type="expression" dxfId="2" priority="3">
      <formula>MOD(ROW(),2)=1</formula>
    </cfRule>
  </conditionalFormatting>
  <conditionalFormatting sqref="B37:E38">
    <cfRule type="expression" dxfId="1" priority="2">
      <formula>MOD(ROW(),2)=1</formula>
    </cfRule>
  </conditionalFormatting>
  <conditionalFormatting sqref="F37:F38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9" sqref="R69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31" sqref="T31"/>
    </sheetView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W25" sqref="W25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E38"/>
  <sheetViews>
    <sheetView workbookViewId="0">
      <selection activeCell="B29" sqref="B29"/>
    </sheetView>
  </sheetViews>
  <sheetFormatPr defaultRowHeight="15"/>
  <cols>
    <col min="1" max="1" width="10.28515625" customWidth="1"/>
    <col min="2" max="2" width="13.140625" customWidth="1"/>
    <col min="3" max="3" width="18.140625" customWidth="1"/>
    <col min="4" max="4" width="14.7109375" customWidth="1"/>
    <col min="5" max="5" width="15.7109375" customWidth="1"/>
  </cols>
  <sheetData>
    <row r="1" spans="1:5">
      <c r="A1" s="3" t="s">
        <v>13</v>
      </c>
    </row>
    <row r="3" spans="1:5">
      <c r="A3" s="9" t="s">
        <v>14</v>
      </c>
      <c r="B3" s="9" t="s">
        <v>10</v>
      </c>
      <c r="C3" s="9" t="s">
        <v>11</v>
      </c>
      <c r="D3" s="9" t="s">
        <v>16</v>
      </c>
      <c r="E3" s="9" t="s">
        <v>33</v>
      </c>
    </row>
    <row r="4" spans="1:5">
      <c r="A4" s="4">
        <v>41395</v>
      </c>
      <c r="B4" s="5">
        <v>16015</v>
      </c>
      <c r="C4" s="5">
        <v>0</v>
      </c>
      <c r="D4" s="5">
        <v>35</v>
      </c>
      <c r="E4" s="5"/>
    </row>
    <row r="5" spans="1:5">
      <c r="A5" s="4">
        <v>41426</v>
      </c>
      <c r="B5" s="5">
        <v>14362</v>
      </c>
      <c r="C5" s="5">
        <v>0</v>
      </c>
      <c r="D5" s="5">
        <v>7</v>
      </c>
      <c r="E5" s="5"/>
    </row>
    <row r="6" spans="1:5">
      <c r="A6" s="4">
        <v>41456</v>
      </c>
      <c r="B6" s="5">
        <v>17018</v>
      </c>
      <c r="C6" s="5">
        <v>0</v>
      </c>
      <c r="D6" s="5">
        <v>16</v>
      </c>
      <c r="E6" s="5"/>
    </row>
    <row r="7" spans="1:5">
      <c r="A7" s="4">
        <v>41487</v>
      </c>
      <c r="B7" s="5">
        <v>15697</v>
      </c>
      <c r="C7" s="5">
        <v>0</v>
      </c>
      <c r="D7" s="5">
        <v>27</v>
      </c>
      <c r="E7" s="5"/>
    </row>
    <row r="8" spans="1:5">
      <c r="A8" s="4">
        <v>41518</v>
      </c>
      <c r="B8" s="5">
        <v>19119</v>
      </c>
      <c r="C8" s="5">
        <v>13</v>
      </c>
      <c r="D8" s="5">
        <v>285</v>
      </c>
      <c r="E8" s="5"/>
    </row>
    <row r="9" spans="1:5">
      <c r="A9" s="4">
        <v>41548</v>
      </c>
      <c r="B9" s="5">
        <v>20298</v>
      </c>
      <c r="C9" s="5">
        <v>147</v>
      </c>
      <c r="D9" s="5">
        <v>223</v>
      </c>
      <c r="E9" s="5"/>
    </row>
    <row r="10" spans="1:5">
      <c r="A10" s="4">
        <v>41579</v>
      </c>
      <c r="B10" s="5">
        <v>22696</v>
      </c>
      <c r="C10" s="5">
        <v>265</v>
      </c>
      <c r="D10" s="5">
        <v>264</v>
      </c>
      <c r="E10" s="5"/>
    </row>
    <row r="11" spans="1:5">
      <c r="A11" s="4">
        <v>41609</v>
      </c>
      <c r="B11" s="5">
        <v>22547</v>
      </c>
      <c r="C11" s="5">
        <v>375</v>
      </c>
      <c r="D11" s="5">
        <v>481</v>
      </c>
      <c r="E11" s="5"/>
    </row>
    <row r="12" spans="1:5">
      <c r="A12" s="4">
        <v>41640</v>
      </c>
      <c r="B12" s="5">
        <v>24235</v>
      </c>
      <c r="C12" s="5">
        <v>458</v>
      </c>
      <c r="D12" s="5">
        <v>694</v>
      </c>
      <c r="E12" s="5"/>
    </row>
    <row r="13" spans="1:5">
      <c r="A13" s="4">
        <v>41671</v>
      </c>
      <c r="B13" s="5">
        <v>21278</v>
      </c>
      <c r="C13" s="5">
        <v>398</v>
      </c>
      <c r="D13" s="5">
        <v>685</v>
      </c>
      <c r="E13" s="5"/>
    </row>
    <row r="14" spans="1:5">
      <c r="A14" s="4">
        <v>41699</v>
      </c>
      <c r="B14" s="5">
        <v>21000</v>
      </c>
      <c r="C14" s="5">
        <v>400</v>
      </c>
      <c r="D14" s="5">
        <v>650</v>
      </c>
      <c r="E14" s="5"/>
    </row>
    <row r="15" spans="1:5">
      <c r="A15" s="4">
        <v>41730</v>
      </c>
      <c r="B15" s="5">
        <v>20702</v>
      </c>
      <c r="C15" s="5">
        <v>235</v>
      </c>
      <c r="D15" s="5">
        <v>651</v>
      </c>
      <c r="E15" s="5"/>
    </row>
    <row r="16" spans="1:5">
      <c r="A16" s="4">
        <v>41760</v>
      </c>
      <c r="B16" s="5">
        <v>12648</v>
      </c>
      <c r="C16" s="5">
        <v>100</v>
      </c>
      <c r="D16" s="5">
        <v>3</v>
      </c>
      <c r="E16" s="5"/>
    </row>
    <row r="17" spans="1:5">
      <c r="A17" s="4">
        <v>41791</v>
      </c>
      <c r="B17" s="5">
        <v>14362</v>
      </c>
      <c r="C17" s="5">
        <v>0</v>
      </c>
      <c r="D17" s="5">
        <v>7</v>
      </c>
      <c r="E17" s="5"/>
    </row>
    <row r="18" spans="1:5">
      <c r="A18" s="4">
        <v>41821</v>
      </c>
      <c r="B18" s="5">
        <v>11739</v>
      </c>
      <c r="C18" s="5">
        <v>0</v>
      </c>
      <c r="D18" s="5">
        <v>1</v>
      </c>
      <c r="E18" s="5"/>
    </row>
    <row r="19" spans="1:5">
      <c r="A19" s="4">
        <v>41852</v>
      </c>
      <c r="B19" s="5">
        <v>13021</v>
      </c>
      <c r="C19" s="5">
        <v>0</v>
      </c>
      <c r="D19" s="5">
        <v>10</v>
      </c>
      <c r="E19" s="5"/>
    </row>
    <row r="20" spans="1:5">
      <c r="A20" s="4">
        <v>41883</v>
      </c>
      <c r="B20" s="5">
        <v>21148</v>
      </c>
      <c r="C20" s="5">
        <v>12</v>
      </c>
      <c r="D20" s="5">
        <v>221</v>
      </c>
      <c r="E20" s="5"/>
    </row>
    <row r="21" spans="1:5">
      <c r="A21" s="4">
        <v>41913</v>
      </c>
      <c r="B21" s="5">
        <v>21045</v>
      </c>
      <c r="C21" s="5">
        <v>148</v>
      </c>
      <c r="D21" s="5">
        <v>176</v>
      </c>
      <c r="E21" s="5"/>
    </row>
    <row r="22" spans="1:5">
      <c r="A22" s="4">
        <v>41944</v>
      </c>
      <c r="B22" s="5">
        <v>22329</v>
      </c>
      <c r="C22" s="5">
        <v>244</v>
      </c>
      <c r="D22" s="5">
        <v>134</v>
      </c>
      <c r="E22" s="5"/>
    </row>
    <row r="23" spans="1:5">
      <c r="A23" s="4">
        <v>41974</v>
      </c>
      <c r="B23" s="5">
        <v>22329</v>
      </c>
      <c r="C23" s="59">
        <v>375</v>
      </c>
      <c r="D23" s="5">
        <v>285</v>
      </c>
      <c r="E23" s="5"/>
    </row>
    <row r="24" spans="1:5">
      <c r="A24" s="4">
        <v>42005</v>
      </c>
      <c r="B24" s="5">
        <v>20732</v>
      </c>
      <c r="C24" s="5">
        <v>648</v>
      </c>
      <c r="D24" s="5">
        <v>823</v>
      </c>
      <c r="E24" s="5"/>
    </row>
    <row r="25" spans="1:5">
      <c r="A25" s="4">
        <v>42036</v>
      </c>
      <c r="B25" s="5">
        <v>20091</v>
      </c>
      <c r="C25" s="5">
        <v>610</v>
      </c>
      <c r="D25" s="5">
        <v>350</v>
      </c>
      <c r="E25" s="5"/>
    </row>
    <row r="26" spans="1:5">
      <c r="A26" s="4">
        <v>42064</v>
      </c>
      <c r="B26" s="5">
        <v>22804</v>
      </c>
      <c r="C26" s="5">
        <v>531</v>
      </c>
      <c r="D26" s="5">
        <v>350</v>
      </c>
      <c r="E26" s="5"/>
    </row>
    <row r="27" spans="1:5">
      <c r="A27" s="4">
        <v>42095</v>
      </c>
      <c r="B27" s="5">
        <v>14903</v>
      </c>
      <c r="C27" s="5">
        <v>288</v>
      </c>
      <c r="D27" s="5">
        <v>637</v>
      </c>
      <c r="E27" s="5"/>
    </row>
    <row r="28" spans="1:5">
      <c r="A28" s="4">
        <v>42125</v>
      </c>
      <c r="B28" s="2"/>
      <c r="C28" s="2"/>
      <c r="D28" s="2"/>
      <c r="E28" s="2"/>
    </row>
    <row r="29" spans="1:5">
      <c r="A29" s="4">
        <v>42156</v>
      </c>
      <c r="B29" s="2"/>
      <c r="C29" s="2"/>
      <c r="D29" s="2"/>
      <c r="E29" s="2"/>
    </row>
    <row r="30" spans="1:5">
      <c r="A30" s="4">
        <v>42186</v>
      </c>
      <c r="B30" s="2"/>
      <c r="C30" s="2"/>
      <c r="D30" s="2"/>
      <c r="E30" s="2"/>
    </row>
    <row r="31" spans="1:5">
      <c r="A31" s="4">
        <v>42217</v>
      </c>
      <c r="B31" s="2"/>
      <c r="C31" s="2"/>
      <c r="D31" s="2"/>
      <c r="E31" s="2"/>
    </row>
    <row r="32" spans="1:5">
      <c r="A32" s="4">
        <v>42248</v>
      </c>
      <c r="B32" s="2"/>
      <c r="C32" s="2"/>
      <c r="D32" s="2"/>
      <c r="E32" s="2"/>
    </row>
    <row r="33" spans="1:5">
      <c r="A33" s="4">
        <v>42278</v>
      </c>
      <c r="B33" s="2"/>
      <c r="C33" s="2"/>
      <c r="D33" s="2"/>
      <c r="E33" s="2"/>
    </row>
    <row r="34" spans="1:5">
      <c r="A34" s="4">
        <v>42309</v>
      </c>
      <c r="B34" s="2"/>
      <c r="C34" s="2"/>
      <c r="D34" s="2"/>
      <c r="E34" s="2"/>
    </row>
    <row r="35" spans="1:5">
      <c r="A35" s="4">
        <v>42339</v>
      </c>
      <c r="B35" s="6"/>
      <c r="C35" s="6"/>
      <c r="D35" s="6"/>
      <c r="E35" s="2"/>
    </row>
    <row r="36" spans="1:5">
      <c r="A36" s="79" t="s">
        <v>15</v>
      </c>
      <c r="B36" s="80">
        <f>SUM(B12:B23)</f>
        <v>225836</v>
      </c>
      <c r="C36" s="80">
        <f t="shared" ref="C36:E36" si="0">SUM(C12:C23)</f>
        <v>2370</v>
      </c>
      <c r="D36" s="80">
        <f t="shared" si="0"/>
        <v>3517</v>
      </c>
      <c r="E36" s="80">
        <f t="shared" si="0"/>
        <v>0</v>
      </c>
    </row>
    <row r="37" spans="1:5">
      <c r="A37" s="78" t="s">
        <v>145</v>
      </c>
      <c r="B37" s="81">
        <f>SUM(B4:B15)</f>
        <v>234967</v>
      </c>
      <c r="C37" s="81">
        <f t="shared" ref="C37:E37" si="1">SUM(C4:C15)</f>
        <v>2291</v>
      </c>
      <c r="D37" s="81">
        <f t="shared" si="1"/>
        <v>4018</v>
      </c>
      <c r="E37" s="81">
        <f t="shared" si="1"/>
        <v>0</v>
      </c>
    </row>
    <row r="38" spans="1:5">
      <c r="A38" s="78" t="s">
        <v>144</v>
      </c>
      <c r="B38" s="81">
        <f>SUM(B16:B27)</f>
        <v>217151</v>
      </c>
      <c r="C38" s="81">
        <f t="shared" ref="C38:E38" si="2">SUM(C16:C27)</f>
        <v>2956</v>
      </c>
      <c r="D38" s="81">
        <f t="shared" si="2"/>
        <v>2997</v>
      </c>
      <c r="E38" s="81">
        <f t="shared" si="2"/>
        <v>0</v>
      </c>
    </row>
  </sheetData>
  <conditionalFormatting sqref="B4:E36">
    <cfRule type="expression" dxfId="164" priority="2">
      <formula>MOD(ROW(),2)=1</formula>
    </cfRule>
  </conditionalFormatting>
  <conditionalFormatting sqref="B37:E38">
    <cfRule type="expression" dxfId="163" priority="1">
      <formula>MOD(ROW(),2)=1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SUMMARY</vt:lpstr>
      <vt:lpstr>GRAPHS_1</vt:lpstr>
      <vt:lpstr>GRAPHS_2</vt:lpstr>
      <vt:lpstr>GAS RATE</vt:lpstr>
      <vt:lpstr>Space inventory</vt:lpstr>
      <vt:lpstr>RESIDENCES</vt:lpstr>
      <vt:lpstr>ATHLETICS</vt:lpstr>
      <vt:lpstr>STUDENT B.</vt:lpstr>
      <vt:lpstr>Renfrew</vt:lpstr>
      <vt:lpstr>Lanark</vt:lpstr>
      <vt:lpstr> Russell-Grenville</vt:lpstr>
      <vt:lpstr> Glengarry</vt:lpstr>
      <vt:lpstr> Stormont Dundas</vt:lpstr>
      <vt:lpstr>Leeds</vt:lpstr>
      <vt:lpstr> Prescott</vt:lpstr>
      <vt:lpstr>Frontenac</vt:lpstr>
      <vt:lpstr>Lennox Addington</vt:lpstr>
      <vt:lpstr>Gymnasium</vt:lpstr>
      <vt:lpstr>Athletics Pool</vt:lpstr>
      <vt:lpstr>Field House</vt:lpstr>
      <vt:lpstr>Alumni Hall</vt:lpstr>
      <vt:lpstr> Ice House</vt:lpstr>
      <vt:lpstr> Tennis Bubble</vt:lpstr>
      <vt:lpstr>OC Transpo</vt:lpstr>
      <vt:lpstr>Loeb Cafe</vt:lpstr>
      <vt:lpstr>Commons</vt:lpstr>
      <vt:lpstr>Parking</vt:lpstr>
      <vt:lpstr>Daycare</vt:lpstr>
      <vt:lpstr>CTTC</vt:lpstr>
      <vt:lpstr>NWRC</vt:lpstr>
      <vt:lpstr> HCI</vt:lpstr>
      <vt:lpstr>Tory</vt:lpstr>
      <vt:lpstr>Macodrum</vt:lpstr>
      <vt:lpstr>Paterson Hall</vt:lpstr>
      <vt:lpstr>Southam</vt:lpstr>
      <vt:lpstr>Mackenzie</vt:lpstr>
      <vt:lpstr>Steacie</vt:lpstr>
      <vt:lpstr>Herzberg</vt:lpstr>
      <vt:lpstr>Loeb</vt:lpstr>
      <vt:lpstr>Nesbitt</vt:lpstr>
      <vt:lpstr>Dunton</vt:lpstr>
      <vt:lpstr>Architecture</vt:lpstr>
      <vt:lpstr>St. Pats</vt:lpstr>
      <vt:lpstr>Social Science</vt:lpstr>
      <vt:lpstr>Life Science</vt:lpstr>
      <vt:lpstr>Minto Case</vt:lpstr>
      <vt:lpstr>Azrieli TH</vt:lpstr>
      <vt:lpstr>Azrieli PL</vt:lpstr>
      <vt:lpstr>Canal</vt:lpstr>
      <vt:lpstr>River</vt:lpstr>
      <vt:lpstr>Maintenance</vt:lpstr>
      <vt:lpstr>HCl-VSIM</vt:lpstr>
      <vt:lpstr>RO CW &amp; Graphics</vt:lpstr>
      <vt:lpstr>Robertson</vt:lpstr>
      <vt:lpstr>Rooftops</vt:lpstr>
      <vt:lpstr>Grounds Shed</vt:lpstr>
      <vt:lpstr>CHP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2015-11-08T20:17:33Z</dcterms:modified>
</cp:coreProperties>
</file>